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moshtagh\Downloads\"/>
    </mc:Choice>
  </mc:AlternateContent>
  <bookViews>
    <workbookView xWindow="0" yWindow="0" windowWidth="25200" windowHeight="11595"/>
  </bookViews>
  <sheets>
    <sheet name="SD issue" sheetId="3" r:id="rId1"/>
    <sheet name="RR diagram" sheetId="6" r:id="rId2"/>
    <sheet name="3-D RR" sheetId="2" r:id="rId3"/>
    <sheet name="LT 24-h paterns" sheetId="4" r:id="rId4"/>
    <sheet name="TH 24-h paterns" sheetId="5" r:id="rId5"/>
  </sheets>
  <calcPr calcId="152511"/>
</workbook>
</file>

<file path=xl/calcChain.xml><?xml version="1.0" encoding="utf-8"?>
<calcChain xmlns="http://schemas.openxmlformats.org/spreadsheetml/2006/main">
  <c r="H8" i="6" l="1"/>
  <c r="I8" i="6"/>
  <c r="J8" i="6"/>
  <c r="K8" i="6"/>
  <c r="L8" i="6"/>
  <c r="M8" i="6"/>
  <c r="N8" i="6"/>
  <c r="O8" i="6"/>
  <c r="P8" i="6"/>
  <c r="Q8" i="6"/>
  <c r="R8" i="6"/>
  <c r="S8" i="6"/>
  <c r="A2" i="2" l="1"/>
  <c r="B16" i="3" l="1"/>
  <c r="B17" i="3" s="1"/>
  <c r="B15" i="3"/>
  <c r="Q5" i="3"/>
  <c r="Q13" i="3" l="1"/>
  <c r="P22" i="3" s="1"/>
  <c r="A1" i="6" s="1"/>
  <c r="A3" i="2" l="1"/>
  <c r="A4" i="2" s="1"/>
  <c r="B4" i="6" s="1"/>
  <c r="B3" i="6" l="1"/>
  <c r="E11" i="2" s="1"/>
  <c r="E8" i="2"/>
  <c r="J22" i="2"/>
  <c r="F19" i="2"/>
  <c r="K11" i="2"/>
  <c r="G7" i="2" l="1"/>
  <c r="C16" i="2"/>
  <c r="F9" i="2"/>
  <c r="D14" i="2"/>
  <c r="K18" i="2"/>
  <c r="H22" i="2"/>
  <c r="W16" i="6"/>
  <c r="W17" i="6" s="1"/>
  <c r="M13" i="2"/>
  <c r="C19" i="2"/>
  <c r="I22" i="2"/>
  <c r="L20" i="2"/>
  <c r="K12" i="2"/>
  <c r="C21" i="2"/>
  <c r="Q16" i="6"/>
  <c r="Q17" i="6" s="1"/>
  <c r="C18" i="2"/>
  <c r="I8" i="2"/>
  <c r="H12" i="2"/>
  <c r="F18" i="2"/>
  <c r="L21" i="2"/>
  <c r="D20" i="2"/>
  <c r="C12" i="2"/>
  <c r="F20" i="2"/>
  <c r="U16" i="6"/>
  <c r="U17" i="6" s="1"/>
  <c r="F17" i="2"/>
  <c r="L10" i="2"/>
  <c r="B16" i="6"/>
  <c r="B17" i="6" s="1"/>
  <c r="I17" i="2"/>
  <c r="D21" i="2"/>
  <c r="G19" i="2"/>
  <c r="E7" i="2"/>
  <c r="I19" i="2"/>
  <c r="K8" i="2"/>
  <c r="F13" i="2"/>
  <c r="D10" i="2"/>
  <c r="J16" i="6"/>
  <c r="J17" i="6" s="1"/>
  <c r="H16" i="2"/>
  <c r="G20" i="2"/>
  <c r="J18" i="2"/>
  <c r="D16" i="6"/>
  <c r="D17" i="6" s="1"/>
  <c r="E19" i="2"/>
  <c r="G8" i="2"/>
  <c r="M12" i="2"/>
  <c r="V16" i="6"/>
  <c r="V17" i="6" s="1"/>
  <c r="H21" i="2"/>
  <c r="L9" i="2"/>
  <c r="K16" i="6"/>
  <c r="K17" i="6" s="1"/>
  <c r="D16" i="2"/>
  <c r="L12" i="2"/>
  <c r="D8" i="2"/>
  <c r="M15" i="2"/>
  <c r="L11" i="2"/>
  <c r="E12" i="2"/>
  <c r="J8" i="2"/>
  <c r="K20" i="2"/>
  <c r="D9" i="2"/>
  <c r="S16" i="6"/>
  <c r="S17" i="6" s="1"/>
  <c r="J14" i="2"/>
  <c r="L7" i="2"/>
  <c r="K10" i="2"/>
  <c r="E15" i="2"/>
  <c r="D11" i="2"/>
  <c r="H8" i="2"/>
  <c r="E10" i="2"/>
  <c r="C20" i="2"/>
  <c r="G11" i="2"/>
  <c r="M8" i="2"/>
  <c r="E13" i="2"/>
  <c r="K16" i="2"/>
  <c r="C10" i="2"/>
  <c r="H14" i="2"/>
  <c r="G22" i="2"/>
  <c r="G2" i="6"/>
  <c r="I7" i="2"/>
  <c r="D7" i="2"/>
  <c r="X16" i="6"/>
  <c r="X17" i="6" s="1"/>
  <c r="G14" i="2"/>
  <c r="D19" i="2"/>
  <c r="I9" i="2"/>
  <c r="M16" i="6"/>
  <c r="M17" i="6" s="1"/>
  <c r="F16" i="2"/>
  <c r="K21" i="2"/>
  <c r="L8" i="2"/>
  <c r="D13" i="2"/>
  <c r="F14" i="2"/>
  <c r="F22" i="2"/>
  <c r="H17" i="2"/>
  <c r="F11" i="2"/>
  <c r="C16" i="6"/>
  <c r="C17" i="6" s="1"/>
  <c r="K19" i="2"/>
  <c r="I10" i="2"/>
  <c r="G15" i="2"/>
  <c r="E22" i="2"/>
  <c r="O16" i="6"/>
  <c r="O17" i="6" s="1"/>
  <c r="F16" i="6"/>
  <c r="F17" i="6" s="1"/>
  <c r="K13" i="2"/>
  <c r="K7" i="2"/>
  <c r="K14" i="2"/>
  <c r="E20" i="2"/>
  <c r="M9" i="2"/>
  <c r="E16" i="6"/>
  <c r="E17" i="6" s="1"/>
  <c r="C17" i="2"/>
  <c r="D22" i="2"/>
  <c r="T16" i="6"/>
  <c r="T17" i="6" s="1"/>
  <c r="L13" i="2"/>
  <c r="K15" i="2"/>
  <c r="H9" i="2"/>
  <c r="E18" i="2"/>
  <c r="C9" i="2"/>
  <c r="D12" i="2"/>
  <c r="H20" i="2"/>
  <c r="F8" i="2"/>
  <c r="L16" i="2"/>
  <c r="M22" i="2"/>
  <c r="G16" i="6"/>
  <c r="G17" i="6" s="1"/>
  <c r="I15" i="2"/>
  <c r="M14" i="2"/>
  <c r="D15" i="2"/>
  <c r="I20" i="2"/>
  <c r="F10" i="2"/>
  <c r="J7" i="2"/>
  <c r="K17" i="2"/>
  <c r="L22" i="2"/>
  <c r="P16" i="6"/>
  <c r="P17" i="6" s="1"/>
  <c r="I14" i="2"/>
  <c r="E17" i="2"/>
  <c r="M10" i="2"/>
  <c r="M18" i="2"/>
  <c r="K9" i="2"/>
  <c r="I13" i="2"/>
  <c r="E21" i="2"/>
  <c r="M7" i="2"/>
  <c r="L17" i="2"/>
  <c r="J11" i="2"/>
  <c r="I21" i="2"/>
  <c r="G17" i="2"/>
  <c r="J15" i="2"/>
  <c r="E16" i="2"/>
  <c r="M20" i="2"/>
  <c r="C8" i="2"/>
  <c r="G13" i="2"/>
  <c r="H18" i="2"/>
  <c r="I11" i="2"/>
  <c r="H16" i="6"/>
  <c r="H17" i="6" s="1"/>
  <c r="F15" i="2"/>
  <c r="M17" i="2"/>
  <c r="N16" i="6"/>
  <c r="N17" i="6" s="1"/>
  <c r="J19" i="2"/>
  <c r="H10" i="2"/>
  <c r="C15" i="2"/>
  <c r="M21" i="2"/>
  <c r="R16" i="6"/>
  <c r="R17" i="6" s="1"/>
  <c r="I18" i="2"/>
  <c r="G9" i="2"/>
  <c r="C11" i="2"/>
  <c r="M19" i="2"/>
  <c r="H7" i="2"/>
  <c r="I16" i="2"/>
  <c r="C22" i="2"/>
  <c r="H11" i="2"/>
  <c r="J21" i="2"/>
  <c r="H19" i="2"/>
  <c r="J17" i="2"/>
  <c r="L15" i="2"/>
  <c r="J13" i="2"/>
  <c r="C7" i="2"/>
  <c r="H13" i="2"/>
  <c r="M11" i="2"/>
  <c r="L18" i="2"/>
  <c r="C13" i="2"/>
  <c r="I16" i="6"/>
  <c r="I17" i="6" s="1"/>
  <c r="Y16" i="6"/>
  <c r="Y17" i="6" s="1"/>
  <c r="J10" i="2"/>
  <c r="E9" i="2"/>
  <c r="K22" i="2"/>
  <c r="F21" i="2"/>
  <c r="L19" i="2"/>
  <c r="G18" i="2"/>
  <c r="M16" i="2"/>
  <c r="H15" i="2"/>
  <c r="C14" i="2"/>
  <c r="I12" i="2"/>
  <c r="G16" i="2"/>
  <c r="G12" i="2"/>
  <c r="G10" i="2"/>
  <c r="J20" i="2"/>
  <c r="J16" i="2"/>
  <c r="J12" i="2"/>
  <c r="D17" i="2"/>
  <c r="E14" i="2"/>
  <c r="L16" i="6"/>
  <c r="L17" i="6" s="1"/>
  <c r="J9" i="2"/>
  <c r="G21" i="2"/>
  <c r="D18" i="2"/>
  <c r="L14" i="2"/>
  <c r="F12" i="2"/>
  <c r="F7" i="2"/>
</calcChain>
</file>

<file path=xl/sharedStrings.xml><?xml version="1.0" encoding="utf-8"?>
<sst xmlns="http://schemas.openxmlformats.org/spreadsheetml/2006/main" count="48" uniqueCount="44">
  <si>
    <t>beta 1:</t>
  </si>
  <si>
    <t>beta 2:</t>
  </si>
  <si>
    <t>Base Condition</t>
  </si>
  <si>
    <t>LT vol</t>
  </si>
  <si>
    <t>Opp vol</t>
  </si>
  <si>
    <t>Relative Risk</t>
  </si>
  <si>
    <t>Model Parameters</t>
  </si>
  <si>
    <t>Opp</t>
  </si>
  <si>
    <t>RR</t>
  </si>
  <si>
    <t>Y</t>
  </si>
  <si>
    <t>Required SD (ft):</t>
  </si>
  <si>
    <t>Ya (ft)</t>
  </si>
  <si>
    <t>Vw (ft)</t>
  </si>
  <si>
    <t>Available SD (ft):</t>
  </si>
  <si>
    <t>Input</t>
  </si>
  <si>
    <t>vehicle offset (ft)</t>
  </si>
  <si>
    <r>
      <t>OTHL</t>
    </r>
    <r>
      <rPr>
        <vertAlign val="subscript"/>
        <sz val="10"/>
        <rFont val="MS Sans Serif"/>
        <family val="2"/>
      </rPr>
      <t>W</t>
    </r>
    <r>
      <rPr>
        <sz val="10"/>
        <rFont val="MS Sans Serif"/>
        <family val="2"/>
      </rPr>
      <t xml:space="preserve"> (ft)</t>
    </r>
  </si>
  <si>
    <r>
      <t>OLTL</t>
    </r>
    <r>
      <rPr>
        <vertAlign val="subscript"/>
        <sz val="10"/>
        <rFont val="MS Sans Serif"/>
        <family val="2"/>
      </rPr>
      <t>W</t>
    </r>
    <r>
      <rPr>
        <sz val="10"/>
        <rFont val="MS Sans Serif"/>
        <family val="2"/>
      </rPr>
      <t xml:space="preserve"> (ft)</t>
    </r>
  </si>
  <si>
    <r>
      <t>LT offset X</t>
    </r>
    <r>
      <rPr>
        <vertAlign val="subscript"/>
        <sz val="10"/>
        <rFont val="MS Sans Serif"/>
        <family val="2"/>
      </rPr>
      <t xml:space="preserve">0 </t>
    </r>
    <r>
      <rPr>
        <sz val="10"/>
        <rFont val="MS Sans Serif"/>
        <family val="2"/>
      </rPr>
      <t>(ft)</t>
    </r>
  </si>
  <si>
    <t>Is there any opposing LT movement? (Y/N):</t>
  </si>
  <si>
    <r>
      <t>*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is negative in this figure because the driver's eye is behinde the end of the median at the time of making decision.</t>
    </r>
  </si>
  <si>
    <t>Sampled hours</t>
  </si>
  <si>
    <t>LT st. deviation</t>
  </si>
  <si>
    <t>Opp st. deviation</t>
  </si>
  <si>
    <t>RR sd</t>
  </si>
  <si>
    <t>If the answer is no, there is no SD problem</t>
  </si>
  <si>
    <t>* If the opposing approach has a significant horizontal/vertical curve ending at intersection, this worksheet cannot be used to calculate the available SD. The required SD can still be calculated by this worksheet; but for the available SD you should use the real sight plan. Google map would be an easy way to approximate the available SD.</t>
  </si>
  <si>
    <r>
      <t xml:space="preserve">Yi (ft) </t>
    </r>
    <r>
      <rPr>
        <vertAlign val="superscript"/>
        <sz val="10"/>
        <rFont val="MS Sans Serif"/>
        <family val="2"/>
      </rPr>
      <t>2</t>
    </r>
  </si>
  <si>
    <t>3) This parameter can be between .5 to 2.5 feet depending on the OLTLw and opposing median condition. Keep it at 1.5 ft unless you have a good reason.</t>
  </si>
  <si>
    <r>
      <t>lateral position of OLT vehicle x</t>
    </r>
    <r>
      <rPr>
        <vertAlign val="subscript"/>
        <sz val="10"/>
        <rFont val="MS Sans Serif"/>
        <family val="2"/>
      </rPr>
      <t>l</t>
    </r>
    <r>
      <rPr>
        <sz val="10"/>
        <rFont val="MS Sans Serif"/>
        <family val="2"/>
      </rPr>
      <t xml:space="preserve"> (ft) </t>
    </r>
    <r>
      <rPr>
        <vertAlign val="superscript"/>
        <sz val="10"/>
        <rFont val="MS Sans Serif"/>
        <family val="2"/>
      </rPr>
      <t>3</t>
    </r>
  </si>
  <si>
    <r>
      <t>x</t>
    </r>
    <r>
      <rPr>
        <vertAlign val="subscript"/>
        <sz val="10"/>
        <rFont val="MS Sans Serif"/>
        <family val="2"/>
      </rPr>
      <t>i</t>
    </r>
    <r>
      <rPr>
        <sz val="10"/>
        <rFont val="MS Sans Serif"/>
        <family val="2"/>
      </rPr>
      <t xml:space="preserve"> (ft) </t>
    </r>
    <r>
      <rPr>
        <vertAlign val="superscript"/>
        <sz val="10"/>
        <rFont val="MS Sans Serif"/>
        <family val="2"/>
      </rPr>
      <t>4</t>
    </r>
  </si>
  <si>
    <t>2) Yi is positive if the driver's eye is beyond the tip of median (or stop bar) at the decision time. It is negative if the driver is behind the tip of median/stop bar.</t>
  </si>
  <si>
    <t>Intersection Length, L (ft)</t>
  </si>
  <si>
    <t>1) the number of lanes that a left-turning vehicle has to cross to complete a left-turn maneuver, including the right-turn lane unless the right turn lane is channelized as a free right turn.</t>
  </si>
  <si>
    <r>
      <t xml:space="preserve"># opposing lanes </t>
    </r>
    <r>
      <rPr>
        <vertAlign val="superscript"/>
        <sz val="10"/>
        <rFont val="MS Sans Serif"/>
        <family val="2"/>
      </rPr>
      <t>1</t>
    </r>
  </si>
  <si>
    <t>Opposing speed limit (mph)</t>
  </si>
  <si>
    <t>Estimated 24-hour turning movement volumes</t>
  </si>
  <si>
    <t>4) This parameter can be between 2.5 to 4.5 feet depending on the LTLw and median condition. Keep it at 3.5 ft unless you have a good reason.</t>
  </si>
  <si>
    <t>LowSp noSD</t>
  </si>
  <si>
    <t>LowSp SD</t>
  </si>
  <si>
    <t>HighSp SD</t>
  </si>
  <si>
    <t>beta 1</t>
  </si>
  <si>
    <t>beta 2</t>
  </si>
  <si>
    <r>
      <t>x</t>
    </r>
    <r>
      <rPr>
        <vertAlign val="subscript"/>
        <sz val="10"/>
        <color theme="0"/>
        <rFont val="MS Sans Serif"/>
        <family val="2"/>
      </rPr>
      <t>r</t>
    </r>
    <r>
      <rPr>
        <sz val="10"/>
        <color theme="0"/>
        <rFont val="MS Sans Serif"/>
        <family val="2"/>
      </rPr>
      <t xml:space="preserve"> (ft)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</si>
</sst>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vertAlign val="subscript"/>
      <sz val="10"/>
      <name val="MS Sans Serif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0"/>
      <name val="MS Sans Serif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vertAlign val="subscript"/>
      <sz val="10"/>
      <color theme="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1"/>
    <xf numFmtId="0" fontId="3" fillId="0" borderId="0" xfId="2"/>
    <xf numFmtId="0" fontId="0" fillId="2" borderId="0" xfId="0" applyFill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0" fontId="0" fillId="0" borderId="7" xfId="0" applyBorder="1" applyAlignment="1" applyProtection="1">
      <alignment horizontal="left" vertical="center"/>
    </xf>
    <xf numFmtId="1" fontId="0" fillId="0" borderId="8" xfId="0" applyNumberFormat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0" xfId="0" applyProtection="1"/>
    <xf numFmtId="0" fontId="0" fillId="0" borderId="3" xfId="0" applyBorder="1" applyProtection="1"/>
    <xf numFmtId="2" fontId="0" fillId="0" borderId="4" xfId="0" applyNumberFormat="1" applyBorder="1" applyProtection="1"/>
    <xf numFmtId="0" fontId="0" fillId="0" borderId="5" xfId="0" applyBorder="1" applyProtection="1"/>
    <xf numFmtId="2" fontId="0" fillId="0" borderId="6" xfId="0" applyNumberFormat="1" applyBorder="1" applyProtection="1"/>
    <xf numFmtId="2" fontId="0" fillId="0" borderId="0" xfId="0" applyNumberFormat="1" applyProtection="1"/>
    <xf numFmtId="0" fontId="0" fillId="2" borderId="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7" fillId="0" borderId="0" xfId="0" applyFont="1" applyAlignment="1" applyProtection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'RR diagram'!$A$16</c:f>
              <c:strCache>
                <c:ptCount val="1"/>
                <c:pt idx="0">
                  <c:v>Relative Risk</c:v>
                </c:pt>
              </c:strCache>
            </c:strRef>
          </c:tx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'RR diagram'!$B$17:$Y$17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'RR diagram'!$B$17:$Y$17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/>
            </c:spPr>
          </c:errBars>
          <c:xVal>
            <c:numRef>
              <c:f>'RR diagram'!$B$6:$Y$6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'RR diagram'!$B$16:$Y$16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94040"/>
        <c:axId val="367596000"/>
      </c:scatterChart>
      <c:valAx>
        <c:axId val="367594040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7596000"/>
        <c:crosses val="autoZero"/>
        <c:crossBetween val="midCat"/>
        <c:majorUnit val="1"/>
      </c:valAx>
      <c:valAx>
        <c:axId val="367596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7594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Relative Risk</a:t>
            </a:r>
          </a:p>
        </c:rich>
      </c:tx>
      <c:layout>
        <c:manualLayout>
          <c:xMode val="edge"/>
          <c:yMode val="edge"/>
          <c:x val="0.32491008137840954"/>
          <c:y val="8.932036103650759E-2"/>
        </c:manualLayout>
      </c:layout>
      <c:overlay val="1"/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tx>
            <c:v>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RR'!$C$7:$C$22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RR'!$D$7:$D$22</c:f>
              <c:numCache>
                <c:formatCode>General</c:formatCode>
                <c:ptCount val="16"/>
                <c:pt idx="0">
                  <c:v>0</c:v>
                </c:pt>
                <c:pt idx="1">
                  <c:v>0.24211489271131359</c:v>
                </c:pt>
                <c:pt idx="2">
                  <c:v>0.37729469721791536</c:v>
                </c:pt>
                <c:pt idx="3">
                  <c:v>0.48907910314242714</c:v>
                </c:pt>
                <c:pt idx="4">
                  <c:v>0.5879493283318652</c:v>
                </c:pt>
                <c:pt idx="5">
                  <c:v>0.67820706079624304</c:v>
                </c:pt>
                <c:pt idx="6">
                  <c:v>0.76214622764140705</c:v>
                </c:pt>
                <c:pt idx="7">
                  <c:v>0.84117091881305861</c:v>
                </c:pt>
                <c:pt idx="8">
                  <c:v>0.91621858254274202</c:v>
                </c:pt>
                <c:pt idx="9">
                  <c:v>0.98795396867969532</c:v>
                </c:pt>
                <c:pt idx="10">
                  <c:v>1.0568698388961757</c:v>
                </c:pt>
                <c:pt idx="11">
                  <c:v>1.1233441361166503</c:v>
                </c:pt>
                <c:pt idx="12">
                  <c:v>1.1876746902001052</c:v>
                </c:pt>
                <c:pt idx="13">
                  <c:v>1.2501014231659291</c:v>
                </c:pt>
                <c:pt idx="14">
                  <c:v>1.3108211707592266</c:v>
                </c:pt>
                <c:pt idx="15">
                  <c:v>1.3699979267057638</c:v>
                </c:pt>
              </c:numCache>
            </c:numRef>
          </c:val>
        </c:ser>
        <c:ser>
          <c:idx val="2"/>
          <c:order val="2"/>
          <c:tx>
            <c:v>100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RR'!$E$7:$E$22</c:f>
              <c:numCache>
                <c:formatCode>General</c:formatCode>
                <c:ptCount val="16"/>
                <c:pt idx="0">
                  <c:v>0</c:v>
                </c:pt>
                <c:pt idx="1">
                  <c:v>0.30434165830903875</c:v>
                </c:pt>
                <c:pt idx="2">
                  <c:v>0.47426448053908332</c:v>
                </c:pt>
                <c:pt idx="3">
                  <c:v>0.61477897384917168</c:v>
                </c:pt>
                <c:pt idx="4">
                  <c:v>0.73906016925428031</c:v>
                </c:pt>
                <c:pt idx="5">
                  <c:v>0.8525153461160162</c:v>
                </c:pt>
                <c:pt idx="6">
                  <c:v>0.95802800148660672</c:v>
                </c:pt>
                <c:pt idx="7">
                  <c:v>1.0573630952068298</c:v>
                </c:pt>
                <c:pt idx="8">
                  <c:v>1.1516990122416584</c:v>
                </c:pt>
                <c:pt idx="9">
                  <c:v>1.2418713520422966</c:v>
                </c:pt>
                <c:pt idx="10">
                  <c:v>1.3284995226212228</c:v>
                </c:pt>
                <c:pt idx="11">
                  <c:v>1.4120586032892988</c:v>
                </c:pt>
                <c:pt idx="12">
                  <c:v>1.4929229701626014</c:v>
                </c:pt>
                <c:pt idx="13">
                  <c:v>1.5713942084283448</c:v>
                </c:pt>
                <c:pt idx="14">
                  <c:v>1.6477197432507091</c:v>
                </c:pt>
                <c:pt idx="15">
                  <c:v>1.7221057169363208</c:v>
                </c:pt>
              </c:numCache>
            </c:numRef>
          </c:val>
        </c:ser>
        <c:ser>
          <c:idx val="3"/>
          <c:order val="3"/>
          <c:tx>
            <c:v>150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RR'!$F$7:$F$22</c:f>
              <c:numCache>
                <c:formatCode>General</c:formatCode>
                <c:ptCount val="16"/>
                <c:pt idx="0">
                  <c:v>0</c:v>
                </c:pt>
                <c:pt idx="1">
                  <c:v>0.34791369008729067</c:v>
                </c:pt>
                <c:pt idx="2">
                  <c:v>0.54216404818999453</c:v>
                </c:pt>
                <c:pt idx="3">
                  <c:v>0.70279574136627787</c:v>
                </c:pt>
                <c:pt idx="4">
                  <c:v>0.84487004542998412</c:v>
                </c:pt>
                <c:pt idx="5">
                  <c:v>0.97456838991817418</c:v>
                </c:pt>
                <c:pt idx="6">
                  <c:v>1.0951870968176907</c:v>
                </c:pt>
                <c:pt idx="7">
                  <c:v>1.2087438120021634</c:v>
                </c:pt>
                <c:pt idx="8">
                  <c:v>1.316585627630402</c:v>
                </c:pt>
                <c:pt idx="9">
                  <c:v>1.419667774380055</c:v>
                </c:pt>
                <c:pt idx="10">
                  <c:v>1.5186983397620089</c:v>
                </c:pt>
                <c:pt idx="11">
                  <c:v>1.6142204193125247</c:v>
                </c:pt>
                <c:pt idx="12">
                  <c:v>1.7066619878831182</c:v>
                </c:pt>
                <c:pt idx="13">
                  <c:v>1.7963678080539187</c:v>
                </c:pt>
                <c:pt idx="14">
                  <c:v>1.8836207283917918</c:v>
                </c:pt>
                <c:pt idx="15">
                  <c:v>1.968656404215763</c:v>
                </c:pt>
              </c:numCache>
            </c:numRef>
          </c:val>
        </c:ser>
        <c:ser>
          <c:idx val="4"/>
          <c:order val="4"/>
          <c:tx>
            <c:v>200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RR'!$G$7:$G$22</c:f>
              <c:numCache>
                <c:formatCode>General</c:formatCode>
                <c:ptCount val="16"/>
                <c:pt idx="0">
                  <c:v>0</c:v>
                </c:pt>
                <c:pt idx="1">
                  <c:v>0.382561534918614</c:v>
                </c:pt>
                <c:pt idx="2">
                  <c:v>0.59615679509827513</c:v>
                </c:pt>
                <c:pt idx="3">
                  <c:v>0.7727853925032141</c:v>
                </c:pt>
                <c:pt idx="4">
                  <c:v>0.92900851732899647</c:v>
                </c:pt>
                <c:pt idx="5">
                  <c:v>1.071623192052938</c:v>
                </c:pt>
                <c:pt idx="6">
                  <c:v>1.2042540110350826</c:v>
                </c:pt>
                <c:pt idx="7">
                  <c:v>1.3291195524007822</c:v>
                </c:pt>
                <c:pt idx="8">
                  <c:v>1.4477010618113435</c:v>
                </c:pt>
                <c:pt idx="9">
                  <c:v>1.5610488989526725</c:v>
                </c:pt>
                <c:pt idx="10">
                  <c:v>1.6699416679807413</c:v>
                </c:pt>
                <c:pt idx="11">
                  <c:v>1.7749765499432613</c:v>
                </c:pt>
                <c:pt idx="12">
                  <c:v>1.8766241406252424</c:v>
                </c:pt>
                <c:pt idx="13">
                  <c:v>1.9752635366405709</c:v>
                </c:pt>
                <c:pt idx="14">
                  <c:v>2.0712057547298146</c:v>
                </c:pt>
                <c:pt idx="15">
                  <c:v>2.1647099185294572</c:v>
                </c:pt>
              </c:numCache>
            </c:numRef>
          </c:val>
        </c:ser>
        <c:ser>
          <c:idx val="5"/>
          <c:order val="5"/>
          <c:tx>
            <c:v>250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RR'!$H$7:$H$22</c:f>
              <c:numCache>
                <c:formatCode>General</c:formatCode>
                <c:ptCount val="16"/>
                <c:pt idx="0">
                  <c:v>0</c:v>
                </c:pt>
                <c:pt idx="1">
                  <c:v>0.41179550863378656</c:v>
                </c:pt>
                <c:pt idx="2">
                  <c:v>0.64171294878145213</c:v>
                </c:pt>
                <c:pt idx="3">
                  <c:v>0.83183886701605136</c:v>
                </c:pt>
                <c:pt idx="4">
                  <c:v>1</c:v>
                </c:pt>
                <c:pt idx="5">
                  <c:v>1.1535127741713012</c:v>
                </c:pt>
                <c:pt idx="6">
                  <c:v>1.2962787623276564</c:v>
                </c:pt>
                <c:pt idx="7">
                  <c:v>1.4306860783388184</c:v>
                </c:pt>
                <c:pt idx="8">
                  <c:v>1.5583291593209998</c:v>
                </c:pt>
                <c:pt idx="9">
                  <c:v>1.6803386296617204</c:v>
                </c:pt>
                <c:pt idx="10">
                  <c:v>1.797552591640398</c:v>
                </c:pt>
                <c:pt idx="11">
                  <c:v>1.9106138607281207</c:v>
                </c:pt>
                <c:pt idx="12">
                  <c:v>2.0200289939437228</c:v>
                </c:pt>
                <c:pt idx="13">
                  <c:v>2.1262060570980283</c:v>
                </c:pt>
                <c:pt idx="14">
                  <c:v>2.229479833709989</c:v>
                </c:pt>
                <c:pt idx="15">
                  <c:v>2.3301292487104859</c:v>
                </c:pt>
              </c:numCache>
            </c:numRef>
          </c:val>
        </c:ser>
        <c:ser>
          <c:idx val="6"/>
          <c:order val="6"/>
          <c:tx>
            <c:v>300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RR'!$I$7:$I$22</c:f>
              <c:numCache>
                <c:formatCode>General</c:formatCode>
                <c:ptCount val="16"/>
                <c:pt idx="0">
                  <c:v>0</c:v>
                </c:pt>
                <c:pt idx="1">
                  <c:v>0.43733216161896682</c:v>
                </c:pt>
                <c:pt idx="2">
                  <c:v>0.68150745975972016</c:v>
                </c:pt>
                <c:pt idx="3">
                  <c:v>0.88342364645439508</c:v>
                </c:pt>
                <c:pt idx="4">
                  <c:v>1.0620129468383548</c:v>
                </c:pt>
                <c:pt idx="5">
                  <c:v>1.2250455005133492</c:v>
                </c:pt>
                <c:pt idx="6">
                  <c:v>1.3766648283035696</c:v>
                </c:pt>
                <c:pt idx="7">
                  <c:v>1.5194071380572178</c:v>
                </c:pt>
                <c:pt idx="8">
                  <c:v>1.6549657426346311</c:v>
                </c:pt>
                <c:pt idx="9">
                  <c:v>1.7845413797733667</c:v>
                </c:pt>
                <c:pt idx="10">
                  <c:v>1.9090241249449409</c:v>
                </c:pt>
                <c:pt idx="11">
                  <c:v>2.0290966565020776</c:v>
                </c:pt>
                <c:pt idx="12">
                  <c:v>2.1452969445570904</c:v>
                </c:pt>
                <c:pt idx="13">
                  <c:v>2.2580583602842363</c:v>
                </c:pt>
                <c:pt idx="14">
                  <c:v>2.3677364481150307</c:v>
                </c:pt>
                <c:pt idx="15">
                  <c:v>2.4746274299372648</c:v>
                </c:pt>
              </c:numCache>
            </c:numRef>
          </c:val>
        </c:ser>
        <c:ser>
          <c:idx val="7"/>
          <c:order val="7"/>
          <c:tx>
            <c:v>350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RR'!$J$7:$J$22</c:f>
              <c:numCache>
                <c:formatCode>General</c:formatCode>
                <c:ptCount val="16"/>
                <c:pt idx="0">
                  <c:v>0</c:v>
                </c:pt>
                <c:pt idx="1">
                  <c:v>0.46015469478049847</c:v>
                </c:pt>
                <c:pt idx="2">
                  <c:v>0.71707247867490542</c:v>
                </c:pt>
                <c:pt idx="3">
                  <c:v>0.92952582515593107</c:v>
                </c:pt>
                <c:pt idx="4">
                  <c:v>1.1174349528656908</c:v>
                </c:pt>
                <c:pt idx="5">
                  <c:v>1.2889754924360801</c:v>
                </c:pt>
                <c:pt idx="6">
                  <c:v>1.4485071976824007</c:v>
                </c:pt>
                <c:pt idx="7">
                  <c:v>1.5986986305141377</c:v>
                </c:pt>
                <c:pt idx="8">
                  <c:v>1.7413314706950931</c:v>
                </c:pt>
                <c:pt idx="9">
                  <c:v>1.8776691174344442</c:v>
                </c:pt>
                <c:pt idx="10">
                  <c:v>2.0086480955132884</c:v>
                </c:pt>
                <c:pt idx="11">
                  <c:v>2.1349867094072632</c:v>
                </c:pt>
                <c:pt idx="12">
                  <c:v>2.257251003634833</c:v>
                </c:pt>
                <c:pt idx="13">
                  <c:v>2.3758969651960817</c:v>
                </c:pt>
                <c:pt idx="14">
                  <c:v>2.4912986928967298</c:v>
                </c:pt>
                <c:pt idx="15">
                  <c:v>2.6037678672037692</c:v>
                </c:pt>
              </c:numCache>
            </c:numRef>
          </c:val>
        </c:ser>
        <c:ser>
          <c:idx val="8"/>
          <c:order val="8"/>
          <c:tx>
            <c:v>400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RR'!$K$7:$K$22</c:f>
              <c:numCache>
                <c:formatCode>General</c:formatCode>
                <c:ptCount val="16"/>
                <c:pt idx="0">
                  <c:v>0</c:v>
                </c:pt>
                <c:pt idx="1">
                  <c:v>0.48088496597029728</c:v>
                </c:pt>
                <c:pt idx="2">
                  <c:v>0.74937706475060095</c:v>
                </c:pt>
                <c:pt idx="3">
                  <c:v>0.97140157401164084</c:v>
                </c:pt>
                <c:pt idx="4">
                  <c:v>1.1677761313272423</c:v>
                </c:pt>
                <c:pt idx="5">
                  <c:v>1.3470446848583171</c:v>
                </c:pt>
                <c:pt idx="6">
                  <c:v>1.5137633981926564</c:v>
                </c:pt>
                <c:pt idx="7">
                  <c:v>1.6707210537062493</c:v>
                </c:pt>
                <c:pt idx="8">
                  <c:v>1.8197795970063111</c:v>
                </c:pt>
                <c:pt idx="9">
                  <c:v>1.9622593442660836</c:v>
                </c:pt>
                <c:pt idx="10">
                  <c:v>2.0991390113230821</c:v>
                </c:pt>
                <c:pt idx="11">
                  <c:v>2.2311692627412913</c:v>
                </c:pt>
                <c:pt idx="12">
                  <c:v>2.3589416437164621</c:v>
                </c:pt>
                <c:pt idx="13">
                  <c:v>2.4829326837624852</c:v>
                </c:pt>
                <c:pt idx="14">
                  <c:v>2.6035333350819547</c:v>
                </c:pt>
                <c:pt idx="15">
                  <c:v>2.7210693195515847</c:v>
                </c:pt>
              </c:numCache>
            </c:numRef>
          </c:val>
        </c:ser>
        <c:ser>
          <c:idx val="9"/>
          <c:order val="9"/>
          <c:tx>
            <c:v>450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RR'!$L$7:$L$22</c:f>
              <c:numCache>
                <c:formatCode>General</c:formatCode>
                <c:ptCount val="16"/>
                <c:pt idx="0">
                  <c:v>0</c:v>
                </c:pt>
                <c:pt idx="1">
                  <c:v>0.49994419754460301</c:v>
                </c:pt>
                <c:pt idx="2">
                  <c:v>0.77907762106709311</c:v>
                </c:pt>
                <c:pt idx="3">
                  <c:v>1.0099017743940262</c:v>
                </c:pt>
                <c:pt idx="4">
                  <c:v>1.2140593742832875</c:v>
                </c:pt>
                <c:pt idx="5">
                  <c:v>1.400432996838189</c:v>
                </c:pt>
                <c:pt idx="6">
                  <c:v>1.5737593830882288</c:v>
                </c:pt>
                <c:pt idx="7">
                  <c:v>1.7369378450638364</c:v>
                </c:pt>
                <c:pt idx="8">
                  <c:v>1.8919041240926544</c:v>
                </c:pt>
                <c:pt idx="9">
                  <c:v>2.0400308653111452</c:v>
                </c:pt>
                <c:pt idx="10">
                  <c:v>2.1823355746482433</c:v>
                </c:pt>
                <c:pt idx="11">
                  <c:v>2.3195986682525582</c:v>
                </c:pt>
                <c:pt idx="12">
                  <c:v>2.452435136421415</c:v>
                </c:pt>
                <c:pt idx="13">
                  <c:v>2.5813403952777683</c:v>
                </c:pt>
                <c:pt idx="14">
                  <c:v>2.7067208918911572</c:v>
                </c:pt>
                <c:pt idx="15">
                  <c:v>2.8289152576886392</c:v>
                </c:pt>
              </c:numCache>
            </c:numRef>
          </c:val>
        </c:ser>
        <c:ser>
          <c:idx val="10"/>
          <c:order val="10"/>
          <c:tx>
            <c:v>500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RR'!$M$7:$M$22</c:f>
              <c:numCache>
                <c:formatCode>General</c:formatCode>
                <c:ptCount val="16"/>
                <c:pt idx="0">
                  <c:v>0</c:v>
                </c:pt>
                <c:pt idx="1">
                  <c:v>0.51763246192068879</c:v>
                </c:pt>
                <c:pt idx="2">
                  <c:v>0.80664175922212633</c:v>
                </c:pt>
                <c:pt idx="3">
                  <c:v>1.0456325812862612</c:v>
                </c:pt>
                <c:pt idx="4">
                  <c:v>1.2570133745218284</c:v>
                </c:pt>
                <c:pt idx="5">
                  <c:v>1.4499809848151031</c:v>
                </c:pt>
                <c:pt idx="6">
                  <c:v>1.6294397413544666</c:v>
                </c:pt>
                <c:pt idx="7">
                  <c:v>1.7983915352140791</c:v>
                </c:pt>
                <c:pt idx="8">
                  <c:v>1.9588405951738539</c:v>
                </c:pt>
                <c:pt idx="9">
                  <c:v>2.1122081312104641</c:v>
                </c:pt>
                <c:pt idx="10">
                  <c:v>2.259547649098355</c:v>
                </c:pt>
                <c:pt idx="11">
                  <c:v>2.4016671764820336</c:v>
                </c:pt>
                <c:pt idx="12">
                  <c:v>2.5392034623091329</c:v>
                </c:pt>
                <c:pt idx="13">
                  <c:v>2.6726694507615441</c:v>
                </c:pt>
                <c:pt idx="14">
                  <c:v>2.8024859692001582</c:v>
                </c:pt>
                <c:pt idx="15">
                  <c:v>2.9290036299935807</c:v>
                </c:pt>
              </c:numCache>
            </c:numRef>
          </c:val>
        </c:ser>
        <c:bandFmts/>
        <c:axId val="367583064"/>
        <c:axId val="367582280"/>
        <c:axId val="188427704"/>
      </c:surfaceChart>
      <c:catAx>
        <c:axId val="367583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Opp vol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7582280"/>
        <c:crosses val="autoZero"/>
        <c:auto val="1"/>
        <c:lblAlgn val="ctr"/>
        <c:lblOffset val="100"/>
        <c:noMultiLvlLbl val="0"/>
      </c:catAx>
      <c:valAx>
        <c:axId val="36758228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367583064"/>
        <c:crosses val="autoZero"/>
        <c:crossBetween val="midCat"/>
        <c:majorUnit val="1"/>
      </c:valAx>
      <c:serAx>
        <c:axId val="18842770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LT vol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67582280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 lowSp SD</a:t>
            </a:r>
          </a:p>
        </c:rich>
      </c:tx>
      <c:overlay val="1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tx>
            <c:v>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RR'!$C$7:$C$22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RR'!$D$7:$D$22</c:f>
              <c:numCache>
                <c:formatCode>General</c:formatCode>
                <c:ptCount val="16"/>
                <c:pt idx="0">
                  <c:v>0</c:v>
                </c:pt>
                <c:pt idx="1">
                  <c:v>0.24211489271131359</c:v>
                </c:pt>
                <c:pt idx="2">
                  <c:v>0.37729469721791536</c:v>
                </c:pt>
                <c:pt idx="3">
                  <c:v>0.48907910314242714</c:v>
                </c:pt>
                <c:pt idx="4">
                  <c:v>0.5879493283318652</c:v>
                </c:pt>
                <c:pt idx="5">
                  <c:v>0.67820706079624304</c:v>
                </c:pt>
                <c:pt idx="6">
                  <c:v>0.76214622764140705</c:v>
                </c:pt>
                <c:pt idx="7">
                  <c:v>0.84117091881305861</c:v>
                </c:pt>
                <c:pt idx="8">
                  <c:v>0.91621858254274202</c:v>
                </c:pt>
                <c:pt idx="9">
                  <c:v>0.98795396867969532</c:v>
                </c:pt>
                <c:pt idx="10">
                  <c:v>1.0568698388961757</c:v>
                </c:pt>
                <c:pt idx="11">
                  <c:v>1.1233441361166503</c:v>
                </c:pt>
                <c:pt idx="12">
                  <c:v>1.1876746902001052</c:v>
                </c:pt>
                <c:pt idx="13">
                  <c:v>1.2501014231659291</c:v>
                </c:pt>
                <c:pt idx="14">
                  <c:v>1.3108211707592266</c:v>
                </c:pt>
                <c:pt idx="15">
                  <c:v>1.3699979267057638</c:v>
                </c:pt>
              </c:numCache>
            </c:numRef>
          </c:val>
        </c:ser>
        <c:ser>
          <c:idx val="2"/>
          <c:order val="2"/>
          <c:tx>
            <c:v>100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RR'!$E$7:$E$22</c:f>
              <c:numCache>
                <c:formatCode>General</c:formatCode>
                <c:ptCount val="16"/>
                <c:pt idx="0">
                  <c:v>0</c:v>
                </c:pt>
                <c:pt idx="1">
                  <c:v>0.30434165830903875</c:v>
                </c:pt>
                <c:pt idx="2">
                  <c:v>0.47426448053908332</c:v>
                </c:pt>
                <c:pt idx="3">
                  <c:v>0.61477897384917168</c:v>
                </c:pt>
                <c:pt idx="4">
                  <c:v>0.73906016925428031</c:v>
                </c:pt>
                <c:pt idx="5">
                  <c:v>0.8525153461160162</c:v>
                </c:pt>
                <c:pt idx="6">
                  <c:v>0.95802800148660672</c:v>
                </c:pt>
                <c:pt idx="7">
                  <c:v>1.0573630952068298</c:v>
                </c:pt>
                <c:pt idx="8">
                  <c:v>1.1516990122416584</c:v>
                </c:pt>
                <c:pt idx="9">
                  <c:v>1.2418713520422966</c:v>
                </c:pt>
                <c:pt idx="10">
                  <c:v>1.3284995226212228</c:v>
                </c:pt>
                <c:pt idx="11">
                  <c:v>1.4120586032892988</c:v>
                </c:pt>
                <c:pt idx="12">
                  <c:v>1.4929229701626014</c:v>
                </c:pt>
                <c:pt idx="13">
                  <c:v>1.5713942084283448</c:v>
                </c:pt>
                <c:pt idx="14">
                  <c:v>1.6477197432507091</c:v>
                </c:pt>
                <c:pt idx="15">
                  <c:v>1.7221057169363208</c:v>
                </c:pt>
              </c:numCache>
            </c:numRef>
          </c:val>
        </c:ser>
        <c:ser>
          <c:idx val="3"/>
          <c:order val="3"/>
          <c:tx>
            <c:v>150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RR'!$F$7:$F$22</c:f>
              <c:numCache>
                <c:formatCode>General</c:formatCode>
                <c:ptCount val="16"/>
                <c:pt idx="0">
                  <c:v>0</c:v>
                </c:pt>
                <c:pt idx="1">
                  <c:v>0.34791369008729067</c:v>
                </c:pt>
                <c:pt idx="2">
                  <c:v>0.54216404818999453</c:v>
                </c:pt>
                <c:pt idx="3">
                  <c:v>0.70279574136627787</c:v>
                </c:pt>
                <c:pt idx="4">
                  <c:v>0.84487004542998412</c:v>
                </c:pt>
                <c:pt idx="5">
                  <c:v>0.97456838991817418</c:v>
                </c:pt>
                <c:pt idx="6">
                  <c:v>1.0951870968176907</c:v>
                </c:pt>
                <c:pt idx="7">
                  <c:v>1.2087438120021634</c:v>
                </c:pt>
                <c:pt idx="8">
                  <c:v>1.316585627630402</c:v>
                </c:pt>
                <c:pt idx="9">
                  <c:v>1.419667774380055</c:v>
                </c:pt>
                <c:pt idx="10">
                  <c:v>1.5186983397620089</c:v>
                </c:pt>
                <c:pt idx="11">
                  <c:v>1.6142204193125247</c:v>
                </c:pt>
                <c:pt idx="12">
                  <c:v>1.7066619878831182</c:v>
                </c:pt>
                <c:pt idx="13">
                  <c:v>1.7963678080539187</c:v>
                </c:pt>
                <c:pt idx="14">
                  <c:v>1.8836207283917918</c:v>
                </c:pt>
                <c:pt idx="15">
                  <c:v>1.968656404215763</c:v>
                </c:pt>
              </c:numCache>
            </c:numRef>
          </c:val>
        </c:ser>
        <c:ser>
          <c:idx val="4"/>
          <c:order val="4"/>
          <c:tx>
            <c:v>200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RR'!$G$7:$G$22</c:f>
              <c:numCache>
                <c:formatCode>General</c:formatCode>
                <c:ptCount val="16"/>
                <c:pt idx="0">
                  <c:v>0</c:v>
                </c:pt>
                <c:pt idx="1">
                  <c:v>0.382561534918614</c:v>
                </c:pt>
                <c:pt idx="2">
                  <c:v>0.59615679509827513</c:v>
                </c:pt>
                <c:pt idx="3">
                  <c:v>0.7727853925032141</c:v>
                </c:pt>
                <c:pt idx="4">
                  <c:v>0.92900851732899647</c:v>
                </c:pt>
                <c:pt idx="5">
                  <c:v>1.071623192052938</c:v>
                </c:pt>
                <c:pt idx="6">
                  <c:v>1.2042540110350826</c:v>
                </c:pt>
                <c:pt idx="7">
                  <c:v>1.3291195524007822</c:v>
                </c:pt>
                <c:pt idx="8">
                  <c:v>1.4477010618113435</c:v>
                </c:pt>
                <c:pt idx="9">
                  <c:v>1.5610488989526725</c:v>
                </c:pt>
                <c:pt idx="10">
                  <c:v>1.6699416679807413</c:v>
                </c:pt>
                <c:pt idx="11">
                  <c:v>1.7749765499432613</c:v>
                </c:pt>
                <c:pt idx="12">
                  <c:v>1.8766241406252424</c:v>
                </c:pt>
                <c:pt idx="13">
                  <c:v>1.9752635366405709</c:v>
                </c:pt>
                <c:pt idx="14">
                  <c:v>2.0712057547298146</c:v>
                </c:pt>
                <c:pt idx="15">
                  <c:v>2.1647099185294572</c:v>
                </c:pt>
              </c:numCache>
            </c:numRef>
          </c:val>
        </c:ser>
        <c:ser>
          <c:idx val="5"/>
          <c:order val="5"/>
          <c:tx>
            <c:v>250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RR'!$H$7:$H$22</c:f>
              <c:numCache>
                <c:formatCode>General</c:formatCode>
                <c:ptCount val="16"/>
                <c:pt idx="0">
                  <c:v>0</c:v>
                </c:pt>
                <c:pt idx="1">
                  <c:v>0.41179550863378656</c:v>
                </c:pt>
                <c:pt idx="2">
                  <c:v>0.64171294878145213</c:v>
                </c:pt>
                <c:pt idx="3">
                  <c:v>0.83183886701605136</c:v>
                </c:pt>
                <c:pt idx="4">
                  <c:v>1</c:v>
                </c:pt>
                <c:pt idx="5">
                  <c:v>1.1535127741713012</c:v>
                </c:pt>
                <c:pt idx="6">
                  <c:v>1.2962787623276564</c:v>
                </c:pt>
                <c:pt idx="7">
                  <c:v>1.4306860783388184</c:v>
                </c:pt>
                <c:pt idx="8">
                  <c:v>1.5583291593209998</c:v>
                </c:pt>
                <c:pt idx="9">
                  <c:v>1.6803386296617204</c:v>
                </c:pt>
                <c:pt idx="10">
                  <c:v>1.797552591640398</c:v>
                </c:pt>
                <c:pt idx="11">
                  <c:v>1.9106138607281207</c:v>
                </c:pt>
                <c:pt idx="12">
                  <c:v>2.0200289939437228</c:v>
                </c:pt>
                <c:pt idx="13">
                  <c:v>2.1262060570980283</c:v>
                </c:pt>
                <c:pt idx="14">
                  <c:v>2.229479833709989</c:v>
                </c:pt>
                <c:pt idx="15">
                  <c:v>2.3301292487104859</c:v>
                </c:pt>
              </c:numCache>
            </c:numRef>
          </c:val>
        </c:ser>
        <c:ser>
          <c:idx val="6"/>
          <c:order val="6"/>
          <c:tx>
            <c:v>300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RR'!$I$7:$I$22</c:f>
              <c:numCache>
                <c:formatCode>General</c:formatCode>
                <c:ptCount val="16"/>
                <c:pt idx="0">
                  <c:v>0</c:v>
                </c:pt>
                <c:pt idx="1">
                  <c:v>0.43733216161896682</c:v>
                </c:pt>
                <c:pt idx="2">
                  <c:v>0.68150745975972016</c:v>
                </c:pt>
                <c:pt idx="3">
                  <c:v>0.88342364645439508</c:v>
                </c:pt>
                <c:pt idx="4">
                  <c:v>1.0620129468383548</c:v>
                </c:pt>
                <c:pt idx="5">
                  <c:v>1.2250455005133492</c:v>
                </c:pt>
                <c:pt idx="6">
                  <c:v>1.3766648283035696</c:v>
                </c:pt>
                <c:pt idx="7">
                  <c:v>1.5194071380572178</c:v>
                </c:pt>
                <c:pt idx="8">
                  <c:v>1.6549657426346311</c:v>
                </c:pt>
                <c:pt idx="9">
                  <c:v>1.7845413797733667</c:v>
                </c:pt>
                <c:pt idx="10">
                  <c:v>1.9090241249449409</c:v>
                </c:pt>
                <c:pt idx="11">
                  <c:v>2.0290966565020776</c:v>
                </c:pt>
                <c:pt idx="12">
                  <c:v>2.1452969445570904</c:v>
                </c:pt>
                <c:pt idx="13">
                  <c:v>2.2580583602842363</c:v>
                </c:pt>
                <c:pt idx="14">
                  <c:v>2.3677364481150307</c:v>
                </c:pt>
                <c:pt idx="15">
                  <c:v>2.4746274299372648</c:v>
                </c:pt>
              </c:numCache>
            </c:numRef>
          </c:val>
        </c:ser>
        <c:ser>
          <c:idx val="7"/>
          <c:order val="7"/>
          <c:tx>
            <c:v>350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RR'!$J$7:$J$22</c:f>
              <c:numCache>
                <c:formatCode>General</c:formatCode>
                <c:ptCount val="16"/>
                <c:pt idx="0">
                  <c:v>0</c:v>
                </c:pt>
                <c:pt idx="1">
                  <c:v>0.46015469478049847</c:v>
                </c:pt>
                <c:pt idx="2">
                  <c:v>0.71707247867490542</c:v>
                </c:pt>
                <c:pt idx="3">
                  <c:v>0.92952582515593107</c:v>
                </c:pt>
                <c:pt idx="4">
                  <c:v>1.1174349528656908</c:v>
                </c:pt>
                <c:pt idx="5">
                  <c:v>1.2889754924360801</c:v>
                </c:pt>
                <c:pt idx="6">
                  <c:v>1.4485071976824007</c:v>
                </c:pt>
                <c:pt idx="7">
                  <c:v>1.5986986305141377</c:v>
                </c:pt>
                <c:pt idx="8">
                  <c:v>1.7413314706950931</c:v>
                </c:pt>
                <c:pt idx="9">
                  <c:v>1.8776691174344442</c:v>
                </c:pt>
                <c:pt idx="10">
                  <c:v>2.0086480955132884</c:v>
                </c:pt>
                <c:pt idx="11">
                  <c:v>2.1349867094072632</c:v>
                </c:pt>
                <c:pt idx="12">
                  <c:v>2.257251003634833</c:v>
                </c:pt>
                <c:pt idx="13">
                  <c:v>2.3758969651960817</c:v>
                </c:pt>
                <c:pt idx="14">
                  <c:v>2.4912986928967298</c:v>
                </c:pt>
                <c:pt idx="15">
                  <c:v>2.6037678672037692</c:v>
                </c:pt>
              </c:numCache>
            </c:numRef>
          </c:val>
        </c:ser>
        <c:ser>
          <c:idx val="8"/>
          <c:order val="8"/>
          <c:tx>
            <c:v>400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RR'!$K$7:$K$22</c:f>
              <c:numCache>
                <c:formatCode>General</c:formatCode>
                <c:ptCount val="16"/>
                <c:pt idx="0">
                  <c:v>0</c:v>
                </c:pt>
                <c:pt idx="1">
                  <c:v>0.48088496597029728</c:v>
                </c:pt>
                <c:pt idx="2">
                  <c:v>0.74937706475060095</c:v>
                </c:pt>
                <c:pt idx="3">
                  <c:v>0.97140157401164084</c:v>
                </c:pt>
                <c:pt idx="4">
                  <c:v>1.1677761313272423</c:v>
                </c:pt>
                <c:pt idx="5">
                  <c:v>1.3470446848583171</c:v>
                </c:pt>
                <c:pt idx="6">
                  <c:v>1.5137633981926564</c:v>
                </c:pt>
                <c:pt idx="7">
                  <c:v>1.6707210537062493</c:v>
                </c:pt>
                <c:pt idx="8">
                  <c:v>1.8197795970063111</c:v>
                </c:pt>
                <c:pt idx="9">
                  <c:v>1.9622593442660836</c:v>
                </c:pt>
                <c:pt idx="10">
                  <c:v>2.0991390113230821</c:v>
                </c:pt>
                <c:pt idx="11">
                  <c:v>2.2311692627412913</c:v>
                </c:pt>
                <c:pt idx="12">
                  <c:v>2.3589416437164621</c:v>
                </c:pt>
                <c:pt idx="13">
                  <c:v>2.4829326837624852</c:v>
                </c:pt>
                <c:pt idx="14">
                  <c:v>2.6035333350819547</c:v>
                </c:pt>
                <c:pt idx="15">
                  <c:v>2.7210693195515847</c:v>
                </c:pt>
              </c:numCache>
            </c:numRef>
          </c:val>
        </c:ser>
        <c:ser>
          <c:idx val="9"/>
          <c:order val="9"/>
          <c:tx>
            <c:v>450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RR'!$L$7:$L$22</c:f>
              <c:numCache>
                <c:formatCode>General</c:formatCode>
                <c:ptCount val="16"/>
                <c:pt idx="0">
                  <c:v>0</c:v>
                </c:pt>
                <c:pt idx="1">
                  <c:v>0.49994419754460301</c:v>
                </c:pt>
                <c:pt idx="2">
                  <c:v>0.77907762106709311</c:v>
                </c:pt>
                <c:pt idx="3">
                  <c:v>1.0099017743940262</c:v>
                </c:pt>
                <c:pt idx="4">
                  <c:v>1.2140593742832875</c:v>
                </c:pt>
                <c:pt idx="5">
                  <c:v>1.400432996838189</c:v>
                </c:pt>
                <c:pt idx="6">
                  <c:v>1.5737593830882288</c:v>
                </c:pt>
                <c:pt idx="7">
                  <c:v>1.7369378450638364</c:v>
                </c:pt>
                <c:pt idx="8">
                  <c:v>1.8919041240926544</c:v>
                </c:pt>
                <c:pt idx="9">
                  <c:v>2.0400308653111452</c:v>
                </c:pt>
                <c:pt idx="10">
                  <c:v>2.1823355746482433</c:v>
                </c:pt>
                <c:pt idx="11">
                  <c:v>2.3195986682525582</c:v>
                </c:pt>
                <c:pt idx="12">
                  <c:v>2.452435136421415</c:v>
                </c:pt>
                <c:pt idx="13">
                  <c:v>2.5813403952777683</c:v>
                </c:pt>
                <c:pt idx="14">
                  <c:v>2.7067208918911572</c:v>
                </c:pt>
                <c:pt idx="15">
                  <c:v>2.8289152576886392</c:v>
                </c:pt>
              </c:numCache>
            </c:numRef>
          </c:val>
        </c:ser>
        <c:ser>
          <c:idx val="10"/>
          <c:order val="10"/>
          <c:tx>
            <c:v>500</c:v>
          </c:tx>
          <c:cat>
            <c:numRef>
              <c:f>'3-D RR'!$B$7:$B$22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'3-D RR'!$M$7:$M$22</c:f>
              <c:numCache>
                <c:formatCode>General</c:formatCode>
                <c:ptCount val="16"/>
                <c:pt idx="0">
                  <c:v>0</c:v>
                </c:pt>
                <c:pt idx="1">
                  <c:v>0.51763246192068879</c:v>
                </c:pt>
                <c:pt idx="2">
                  <c:v>0.80664175922212633</c:v>
                </c:pt>
                <c:pt idx="3">
                  <c:v>1.0456325812862612</c:v>
                </c:pt>
                <c:pt idx="4">
                  <c:v>1.2570133745218284</c:v>
                </c:pt>
                <c:pt idx="5">
                  <c:v>1.4499809848151031</c:v>
                </c:pt>
                <c:pt idx="6">
                  <c:v>1.6294397413544666</c:v>
                </c:pt>
                <c:pt idx="7">
                  <c:v>1.7983915352140791</c:v>
                </c:pt>
                <c:pt idx="8">
                  <c:v>1.9588405951738539</c:v>
                </c:pt>
                <c:pt idx="9">
                  <c:v>2.1122081312104641</c:v>
                </c:pt>
                <c:pt idx="10">
                  <c:v>2.259547649098355</c:v>
                </c:pt>
                <c:pt idx="11">
                  <c:v>2.4016671764820336</c:v>
                </c:pt>
                <c:pt idx="12">
                  <c:v>2.5392034623091329</c:v>
                </c:pt>
                <c:pt idx="13">
                  <c:v>2.6726694507615441</c:v>
                </c:pt>
                <c:pt idx="14">
                  <c:v>2.8024859692001582</c:v>
                </c:pt>
                <c:pt idx="15">
                  <c:v>2.9290036299935807</c:v>
                </c:pt>
              </c:numCache>
            </c:numRef>
          </c:val>
        </c:ser>
        <c:bandFmts/>
        <c:axId val="367594824"/>
        <c:axId val="367581496"/>
        <c:axId val="539698648"/>
      </c:surface3DChart>
      <c:catAx>
        <c:axId val="367594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Opp vol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7581496"/>
        <c:crosses val="autoZero"/>
        <c:auto val="1"/>
        <c:lblAlgn val="ctr"/>
        <c:lblOffset val="100"/>
        <c:noMultiLvlLbl val="0"/>
      </c:catAx>
      <c:valAx>
        <c:axId val="367581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Risk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7594824"/>
        <c:crosses val="autoZero"/>
        <c:crossBetween val="midCat"/>
      </c:valAx>
      <c:serAx>
        <c:axId val="5396986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LT vol</a:t>
                </a:r>
              </a:p>
            </c:rich>
          </c:tx>
          <c:overlay val="0"/>
        </c:title>
        <c:majorTickMark val="out"/>
        <c:minorTickMark val="none"/>
        <c:tickLblPos val="nextTo"/>
        <c:crossAx val="367581496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0</xdr:rowOff>
    </xdr:from>
    <xdr:to>
      <xdr:col>14</xdr:col>
      <xdr:colOff>677402</xdr:colOff>
      <xdr:row>18</xdr:row>
      <xdr:rowOff>57653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381000"/>
          <a:ext cx="8078327" cy="3600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257174</xdr:colOff>
      <xdr:row>18</xdr:row>
      <xdr:rowOff>4762</xdr:rowOff>
    </xdr:from>
    <xdr:to>
      <xdr:col>24</xdr:col>
      <xdr:colOff>419099</xdr:colOff>
      <xdr:row>32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</xdr:row>
      <xdr:rowOff>57150</xdr:rowOff>
    </xdr:from>
    <xdr:to>
      <xdr:col>11</xdr:col>
      <xdr:colOff>238125</xdr:colOff>
      <xdr:row>3</xdr:row>
      <xdr:rowOff>152400</xdr:rowOff>
    </xdr:to>
    <xdr:sp macro="[0]!volEst1" textlink="">
      <xdr:nvSpPr>
        <xdr:cNvPr id="4" name="TextBox 3"/>
        <xdr:cNvSpPr txBox="1"/>
      </xdr:nvSpPr>
      <xdr:spPr>
        <a:xfrm>
          <a:off x="5076825" y="247650"/>
          <a:ext cx="895350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Run</a:t>
          </a:r>
        </a:p>
      </xdr:txBody>
    </xdr:sp>
    <xdr:clientData/>
  </xdr:twoCellAnchor>
  <xdr:twoCellAnchor>
    <xdr:from>
      <xdr:col>0</xdr:col>
      <xdr:colOff>370417</xdr:colOff>
      <xdr:row>18</xdr:row>
      <xdr:rowOff>31749</xdr:rowOff>
    </xdr:from>
    <xdr:to>
      <xdr:col>10</xdr:col>
      <xdr:colOff>275166</xdr:colOff>
      <xdr:row>35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169333</xdr:colOff>
      <xdr:row>5</xdr:row>
      <xdr:rowOff>42334</xdr:rowOff>
    </xdr:from>
    <xdr:to>
      <xdr:col>22</xdr:col>
      <xdr:colOff>436033</xdr:colOff>
      <xdr:row>22</xdr:row>
      <xdr:rowOff>18522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5"/>
  <sheetViews>
    <sheetView tabSelected="1" workbookViewId="0">
      <selection activeCell="E1" sqref="E1"/>
    </sheetView>
  </sheetViews>
  <sheetFormatPr defaultColWidth="9.140625" defaultRowHeight="15" x14ac:dyDescent="0.25"/>
  <cols>
    <col min="1" max="1" width="17.5703125" style="7" customWidth="1"/>
    <col min="2" max="3" width="9.140625" style="7"/>
    <col min="4" max="4" width="8.42578125" style="7" customWidth="1"/>
    <col min="5" max="11" width="9.140625" style="7"/>
    <col min="12" max="12" width="10.7109375" style="7" customWidth="1"/>
    <col min="13" max="13" width="9.140625" style="7"/>
    <col min="14" max="14" width="11" style="7" customWidth="1"/>
    <col min="15" max="15" width="11.140625" style="7" customWidth="1"/>
    <col min="16" max="16" width="16" style="7" bestFit="1" customWidth="1"/>
    <col min="17" max="16384" width="9.140625" style="7"/>
  </cols>
  <sheetData>
    <row r="1" spans="1:17" x14ac:dyDescent="0.25">
      <c r="A1" s="7" t="s">
        <v>19</v>
      </c>
      <c r="E1" s="4" t="s">
        <v>9</v>
      </c>
      <c r="G1" s="7" t="s">
        <v>25</v>
      </c>
    </row>
    <row r="3" spans="1:17" ht="15.75" x14ac:dyDescent="0.25">
      <c r="A3" s="52" t="s">
        <v>14</v>
      </c>
      <c r="B3" s="53"/>
    </row>
    <row r="4" spans="1:17" ht="15.75" x14ac:dyDescent="0.25">
      <c r="A4" s="8" t="s">
        <v>34</v>
      </c>
      <c r="B4" s="5">
        <v>2</v>
      </c>
    </row>
    <row r="5" spans="1:17" ht="25.5" x14ac:dyDescent="0.25">
      <c r="A5" s="8" t="s">
        <v>35</v>
      </c>
      <c r="B5" s="5">
        <v>40</v>
      </c>
      <c r="P5" s="9" t="s">
        <v>10</v>
      </c>
      <c r="Q5" s="10">
        <f>B5*0.44704*(5.5+0.5*(B4-1))*3.281</f>
        <v>352.01717759999997</v>
      </c>
    </row>
    <row r="6" spans="1:17" x14ac:dyDescent="0.25">
      <c r="A6" s="8" t="s">
        <v>18</v>
      </c>
      <c r="B6" s="5">
        <v>-8</v>
      </c>
    </row>
    <row r="7" spans="1:17" ht="25.5" x14ac:dyDescent="0.25">
      <c r="A7" s="8" t="s">
        <v>32</v>
      </c>
      <c r="B7" s="5">
        <v>100</v>
      </c>
    </row>
    <row r="8" spans="1:17" x14ac:dyDescent="0.25">
      <c r="A8" s="8" t="s">
        <v>16</v>
      </c>
      <c r="B8" s="5">
        <v>12</v>
      </c>
    </row>
    <row r="9" spans="1:17" x14ac:dyDescent="0.25">
      <c r="A9" s="8" t="s">
        <v>17</v>
      </c>
      <c r="B9" s="5">
        <v>13</v>
      </c>
    </row>
    <row r="10" spans="1:17" ht="15.75" x14ac:dyDescent="0.25">
      <c r="A10" s="8" t="s">
        <v>27</v>
      </c>
      <c r="B10" s="5">
        <v>0</v>
      </c>
    </row>
    <row r="11" spans="1:17" x14ac:dyDescent="0.25">
      <c r="A11" s="8" t="s">
        <v>12</v>
      </c>
      <c r="B11" s="5">
        <v>7</v>
      </c>
    </row>
    <row r="12" spans="1:17" ht="29.25" x14ac:dyDescent="0.25">
      <c r="A12" s="8" t="s">
        <v>29</v>
      </c>
      <c r="B12" s="5">
        <v>1.5</v>
      </c>
    </row>
    <row r="13" spans="1:17" ht="16.5" x14ac:dyDescent="0.25">
      <c r="A13" s="11" t="s">
        <v>30</v>
      </c>
      <c r="B13" s="6">
        <v>3.5</v>
      </c>
      <c r="P13" s="12" t="s">
        <v>13</v>
      </c>
      <c r="Q13" s="10">
        <f>IF(B17&gt;0,B15+B15*(B16+B8/2)/B17,1500)</f>
        <v>230</v>
      </c>
    </row>
    <row r="14" spans="1:17" x14ac:dyDescent="0.25">
      <c r="A14" s="13"/>
    </row>
    <row r="15" spans="1:17" x14ac:dyDescent="0.25">
      <c r="A15" s="49" t="s">
        <v>11</v>
      </c>
      <c r="B15" s="50">
        <f>B7-2*B10-8</f>
        <v>92</v>
      </c>
    </row>
    <row r="16" spans="1:17" x14ac:dyDescent="0.25">
      <c r="A16" s="49" t="s">
        <v>43</v>
      </c>
      <c r="B16" s="50">
        <f>B9-B12-B11</f>
        <v>4.5</v>
      </c>
    </row>
    <row r="17" spans="1:17" x14ac:dyDescent="0.25">
      <c r="A17" s="49" t="s">
        <v>15</v>
      </c>
      <c r="B17" s="50">
        <f>B13-B6-B16</f>
        <v>7</v>
      </c>
    </row>
    <row r="18" spans="1:17" x14ac:dyDescent="0.25">
      <c r="A18" s="13"/>
    </row>
    <row r="20" spans="1:17" ht="18" x14ac:dyDescent="0.25">
      <c r="D20" s="7" t="s">
        <v>20</v>
      </c>
    </row>
    <row r="21" spans="1:17" ht="49.5" customHeight="1" x14ac:dyDescent="0.25">
      <c r="A21" s="51" t="s">
        <v>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7" ht="33" customHeight="1" x14ac:dyDescent="0.25">
      <c r="A22" s="51" t="s">
        <v>33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P22" s="38" t="str">
        <f>IF(OR(E1="n",E1="N"),"No SD problem",IF(Q13&gt;=Q5,"No SD Problem","SD Problem"))</f>
        <v>SD Problem</v>
      </c>
      <c r="Q22" s="38"/>
    </row>
    <row r="23" spans="1:17" x14ac:dyDescent="0.25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7" x14ac:dyDescent="0.25">
      <c r="A24" s="7" t="s">
        <v>28</v>
      </c>
    </row>
    <row r="25" spans="1:17" x14ac:dyDescent="0.25">
      <c r="A25" s="7" t="s">
        <v>37</v>
      </c>
    </row>
  </sheetData>
  <sheetProtection sheet="1" objects="1" scenarios="1" selectLockedCells="1"/>
  <protectedRanges>
    <protectedRange sqref="E1 B4:B13" name="Input Range" securityDescriptor="O:WDG:WDD:(A;;CC;;;WD)"/>
  </protectedRanges>
  <mergeCells count="4">
    <mergeCell ref="A23:O23"/>
    <mergeCell ref="A22:N22"/>
    <mergeCell ref="A3:B3"/>
    <mergeCell ref="A21:L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7"/>
  <sheetViews>
    <sheetView zoomScale="90" zoomScaleNormal="90" workbookViewId="0">
      <selection activeCell="E3" sqref="E3"/>
    </sheetView>
  </sheetViews>
  <sheetFormatPr defaultColWidth="9.140625" defaultRowHeight="15" x14ac:dyDescent="0.25"/>
  <cols>
    <col min="1" max="1" width="17.5703125" style="14" bestFit="1" customWidth="1"/>
    <col min="2" max="25" width="7.5703125" style="14" customWidth="1"/>
    <col min="26" max="16384" width="9.140625" style="14"/>
  </cols>
  <sheetData>
    <row r="1" spans="1:25" ht="39" customHeight="1" x14ac:dyDescent="0.25">
      <c r="A1" s="58" t="str">
        <f>"Protected/Permited left turn phasing, Speed limit "&amp;IF('SD issue'!B5&lt; 45,"&lt;45","≥45")&amp;" mph, "&amp;IF('SD issue'!P22="SD Problem","Sight Distance Problem","No Sight Distance Problem")</f>
        <v>Protected/Permited left turn phasing, Speed limit &lt;45 mph, Sight Distance Problem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1" x14ac:dyDescent="0.35">
      <c r="A2" s="54" t="s">
        <v>6</v>
      </c>
      <c r="B2" s="55"/>
      <c r="D2" s="56" t="s">
        <v>2</v>
      </c>
      <c r="E2" s="57"/>
      <c r="G2" s="48">
        <f>IFERROR(B3,"Attention: The research was inconclusive for this approach type. This spreadsheet tool cannot be used")</f>
        <v>0.33</v>
      </c>
    </row>
    <row r="3" spans="1:25" x14ac:dyDescent="0.25">
      <c r="A3" s="31" t="s">
        <v>0</v>
      </c>
      <c r="B3" s="32">
        <f>HLOOKUP('3-D RR'!$A$4,'3-D RR'!$D$2:$F$4,2,FALSE)</f>
        <v>0.33</v>
      </c>
      <c r="D3" s="15" t="s">
        <v>3</v>
      </c>
      <c r="E3" s="16">
        <v>250</v>
      </c>
    </row>
    <row r="4" spans="1:25" x14ac:dyDescent="0.25">
      <c r="A4" s="33" t="s">
        <v>1</v>
      </c>
      <c r="B4" s="34">
        <f>HLOOKUP('3-D RR'!$A$4,'3-D RR'!$D$2:$F$4,3,FALSE)</f>
        <v>0.64</v>
      </c>
      <c r="D4" s="17" t="s">
        <v>4</v>
      </c>
      <c r="E4" s="18">
        <v>400</v>
      </c>
    </row>
    <row r="6" spans="1:25" x14ac:dyDescent="0.25">
      <c r="A6" s="19" t="s">
        <v>21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1">
        <v>24</v>
      </c>
    </row>
    <row r="7" spans="1:25" x14ac:dyDescent="0.25">
      <c r="A7" s="15" t="s">
        <v>3</v>
      </c>
      <c r="B7" s="36"/>
      <c r="C7" s="36"/>
      <c r="D7" s="36"/>
      <c r="E7" s="36"/>
      <c r="F7" s="36"/>
      <c r="G7" s="36"/>
      <c r="H7" s="22">
        <v>64</v>
      </c>
      <c r="I7" s="22">
        <v>438</v>
      </c>
      <c r="J7" s="22">
        <v>146</v>
      </c>
      <c r="K7" s="22">
        <v>115</v>
      </c>
      <c r="L7" s="22">
        <v>158</v>
      </c>
      <c r="M7" s="22">
        <v>217</v>
      </c>
      <c r="N7" s="22">
        <v>205</v>
      </c>
      <c r="O7" s="22">
        <v>201</v>
      </c>
      <c r="P7" s="22">
        <v>213</v>
      </c>
      <c r="Q7" s="22">
        <v>336</v>
      </c>
      <c r="R7" s="22">
        <v>527</v>
      </c>
      <c r="S7" s="22">
        <v>464</v>
      </c>
      <c r="T7" s="36"/>
      <c r="U7" s="36"/>
      <c r="V7" s="36"/>
      <c r="W7" s="36"/>
      <c r="X7" s="36"/>
      <c r="Y7" s="16"/>
    </row>
    <row r="8" spans="1:25" x14ac:dyDescent="0.25">
      <c r="A8" s="17" t="s">
        <v>4</v>
      </c>
      <c r="B8" s="37"/>
      <c r="C8" s="37"/>
      <c r="D8" s="37"/>
      <c r="E8" s="37"/>
      <c r="F8" s="37"/>
      <c r="G8" s="37"/>
      <c r="H8" s="23">
        <f>308+51</f>
        <v>359</v>
      </c>
      <c r="I8" s="23">
        <f>538+57</f>
        <v>595</v>
      </c>
      <c r="J8" s="23">
        <f>472+53</f>
        <v>525</v>
      </c>
      <c r="K8" s="23">
        <f>271+43</f>
        <v>314</v>
      </c>
      <c r="L8" s="23">
        <f>240+33</f>
        <v>273</v>
      </c>
      <c r="M8" s="23">
        <f>246+19</f>
        <v>265</v>
      </c>
      <c r="N8" s="23">
        <f>318+33</f>
        <v>351</v>
      </c>
      <c r="O8" s="23">
        <f>264+35</f>
        <v>299</v>
      </c>
      <c r="P8" s="23">
        <f>288+42</f>
        <v>330</v>
      </c>
      <c r="Q8" s="23">
        <f>312+37</f>
        <v>349</v>
      </c>
      <c r="R8" s="23">
        <f>378+45</f>
        <v>423</v>
      </c>
      <c r="S8" s="23">
        <f>354+51</f>
        <v>405</v>
      </c>
      <c r="T8" s="37"/>
      <c r="U8" s="37"/>
      <c r="V8" s="37"/>
      <c r="W8" s="37"/>
      <c r="X8" s="37"/>
      <c r="Y8" s="18"/>
    </row>
    <row r="10" spans="1:25" x14ac:dyDescent="0.25">
      <c r="A10" s="56" t="s">
        <v>36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7"/>
    </row>
    <row r="11" spans="1:25" x14ac:dyDescent="0.25">
      <c r="A11" s="15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</row>
    <row r="12" spans="1:25" x14ac:dyDescent="0.25">
      <c r="A12" s="15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</row>
    <row r="13" spans="1:25" x14ac:dyDescent="0.25">
      <c r="A13" s="15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</row>
    <row r="14" spans="1:25" x14ac:dyDescent="0.25">
      <c r="A14" s="17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6" spans="1:25" x14ac:dyDescent="0.25">
      <c r="A16" s="30" t="s">
        <v>5</v>
      </c>
      <c r="B16" s="35">
        <f t="shared" ref="B16:Y16" si="0">(B11/$E3)^$B$3*(B13/$E4)^$B$4</f>
        <v>0</v>
      </c>
      <c r="C16" s="35">
        <f t="shared" si="0"/>
        <v>0</v>
      </c>
      <c r="D16" s="35">
        <f t="shared" si="0"/>
        <v>0</v>
      </c>
      <c r="E16" s="35">
        <f t="shared" si="0"/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  <c r="S16" s="35">
        <f t="shared" si="0"/>
        <v>0</v>
      </c>
      <c r="T16" s="35">
        <f t="shared" si="0"/>
        <v>0</v>
      </c>
      <c r="U16" s="35">
        <f t="shared" si="0"/>
        <v>0</v>
      </c>
      <c r="V16" s="35">
        <f t="shared" si="0"/>
        <v>0</v>
      </c>
      <c r="W16" s="35">
        <f t="shared" si="0"/>
        <v>0</v>
      </c>
      <c r="X16" s="35">
        <f t="shared" si="0"/>
        <v>0</v>
      </c>
      <c r="Y16" s="35">
        <f t="shared" si="0"/>
        <v>0</v>
      </c>
    </row>
    <row r="17" spans="1:25" x14ac:dyDescent="0.25">
      <c r="A17" s="30" t="s">
        <v>24</v>
      </c>
      <c r="B17" s="35" t="e">
        <f>B16*SQRT(($B$3*B12/B11)^2+($B$4*B14/B13)^2)</f>
        <v>#DIV/0!</v>
      </c>
      <c r="C17" s="35" t="e">
        <f>C16*SQRT(($B$3*C12/C11)^2+($B$4*C14/C13)^2)</f>
        <v>#DIV/0!</v>
      </c>
      <c r="D17" s="35" t="e">
        <f>D16*SQRT(($B$3*D12/D11)^2+($B$4*D14/D13)^2)</f>
        <v>#DIV/0!</v>
      </c>
      <c r="E17" s="35" t="e">
        <f t="shared" ref="E17:M17" si="1">E16*SQRT(($B$3*E12/E11)^2+($B$4*E14/E13)^2)</f>
        <v>#DIV/0!</v>
      </c>
      <c r="F17" s="35" t="e">
        <f t="shared" si="1"/>
        <v>#DIV/0!</v>
      </c>
      <c r="G17" s="35" t="e">
        <f t="shared" si="1"/>
        <v>#DIV/0!</v>
      </c>
      <c r="H17" s="35" t="e">
        <f t="shared" si="1"/>
        <v>#DIV/0!</v>
      </c>
      <c r="I17" s="35" t="e">
        <f t="shared" si="1"/>
        <v>#DIV/0!</v>
      </c>
      <c r="J17" s="35" t="e">
        <f t="shared" si="1"/>
        <v>#DIV/0!</v>
      </c>
      <c r="K17" s="35" t="e">
        <f t="shared" si="1"/>
        <v>#DIV/0!</v>
      </c>
      <c r="L17" s="35" t="e">
        <f t="shared" si="1"/>
        <v>#DIV/0!</v>
      </c>
      <c r="M17" s="35" t="e">
        <f t="shared" si="1"/>
        <v>#DIV/0!</v>
      </c>
      <c r="N17" s="35" t="e">
        <f>N16*SQRT(($B$3*N12/N11)^2+($B$4*N14/N13)^2)</f>
        <v>#DIV/0!</v>
      </c>
      <c r="O17" s="35" t="e">
        <f>O16*SQRT(($B$3*O12/O11)^2+($B$4*O14/O13)^2)</f>
        <v>#DIV/0!</v>
      </c>
      <c r="P17" s="35" t="e">
        <f>P16*SQRT(($B$3*P12/P11)^2+($B$4*P14/P13)^2)</f>
        <v>#DIV/0!</v>
      </c>
      <c r="Q17" s="35" t="e">
        <f t="shared" ref="Q17:Y17" si="2">Q16*SQRT(($B$3*Q12/Q11)^2+($B$4*Q14/Q13)^2)</f>
        <v>#DIV/0!</v>
      </c>
      <c r="R17" s="35" t="e">
        <f t="shared" si="2"/>
        <v>#DIV/0!</v>
      </c>
      <c r="S17" s="35" t="e">
        <f t="shared" si="2"/>
        <v>#DIV/0!</v>
      </c>
      <c r="T17" s="35" t="e">
        <f t="shared" si="2"/>
        <v>#DIV/0!</v>
      </c>
      <c r="U17" s="35" t="e">
        <f t="shared" si="2"/>
        <v>#DIV/0!</v>
      </c>
      <c r="V17" s="35" t="e">
        <f t="shared" si="2"/>
        <v>#DIV/0!</v>
      </c>
      <c r="W17" s="35" t="e">
        <f t="shared" si="2"/>
        <v>#DIV/0!</v>
      </c>
      <c r="X17" s="35" t="e">
        <f t="shared" si="2"/>
        <v>#DIV/0!</v>
      </c>
      <c r="Y17" s="35" t="e">
        <f t="shared" si="2"/>
        <v>#DIV/0!</v>
      </c>
    </row>
  </sheetData>
  <sheetProtection sheet="1" objects="1" scenarios="1" selectLockedCells="1"/>
  <mergeCells count="4">
    <mergeCell ref="A2:B2"/>
    <mergeCell ref="D2:E2"/>
    <mergeCell ref="A1:Y1"/>
    <mergeCell ref="A10:Y10"/>
  </mergeCells>
  <conditionalFormatting sqref="G2">
    <cfRule type="cellIs" dxfId="0" priority="1" operator="lessThan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M42"/>
  <sheetViews>
    <sheetView zoomScale="90" zoomScaleNormal="90" workbookViewId="0">
      <selection activeCell="E21" sqref="E21"/>
    </sheetView>
  </sheetViews>
  <sheetFormatPr defaultRowHeight="15" x14ac:dyDescent="0.25"/>
  <cols>
    <col min="1" max="1" width="11.7109375" bestFit="1" customWidth="1"/>
    <col min="2" max="13" width="12" customWidth="1"/>
  </cols>
  <sheetData>
    <row r="1" spans="1:13" ht="15.75" thickBot="1" x14ac:dyDescent="0.3"/>
    <row r="2" spans="1:13" ht="15.75" x14ac:dyDescent="0.25">
      <c r="A2" t="str">
        <f>IF('SD issue'!B5&lt;45,"LowSp","HighSp")</f>
        <v>LowSp</v>
      </c>
      <c r="B2" s="1"/>
      <c r="C2" s="39"/>
      <c r="D2" s="40" t="s">
        <v>38</v>
      </c>
      <c r="E2" s="40" t="s">
        <v>39</v>
      </c>
      <c r="F2" s="41" t="s">
        <v>40</v>
      </c>
    </row>
    <row r="3" spans="1:13" x14ac:dyDescent="0.25">
      <c r="A3" t="str">
        <f>IF('SD issue'!P22="SD Problem","SD","noSD")</f>
        <v>SD</v>
      </c>
      <c r="C3" s="42" t="s">
        <v>41</v>
      </c>
      <c r="D3" s="43">
        <v>0.38</v>
      </c>
      <c r="E3" s="43">
        <v>0.33</v>
      </c>
      <c r="F3" s="44">
        <v>0.45</v>
      </c>
    </row>
    <row r="4" spans="1:13" ht="15.75" thickBot="1" x14ac:dyDescent="0.3">
      <c r="A4" t="str">
        <f>A2&amp;" "&amp;A3</f>
        <v>LowSp SD</v>
      </c>
      <c r="C4" s="45" t="s">
        <v>42</v>
      </c>
      <c r="D4" s="46">
        <v>0.37</v>
      </c>
      <c r="E4" s="46">
        <v>0.64</v>
      </c>
      <c r="F4" s="47">
        <v>0.53</v>
      </c>
    </row>
    <row r="6" spans="1:13" ht="15.75" x14ac:dyDescent="0.25">
      <c r="B6" s="1" t="s">
        <v>8</v>
      </c>
      <c r="C6">
        <v>0</v>
      </c>
      <c r="D6">
        <v>50</v>
      </c>
      <c r="E6">
        <v>100</v>
      </c>
      <c r="F6">
        <v>150</v>
      </c>
      <c r="G6">
        <v>200</v>
      </c>
      <c r="H6">
        <v>250</v>
      </c>
      <c r="I6">
        <v>300</v>
      </c>
      <c r="J6">
        <v>350</v>
      </c>
      <c r="K6">
        <v>400</v>
      </c>
      <c r="L6">
        <v>450</v>
      </c>
      <c r="M6">
        <v>500</v>
      </c>
    </row>
    <row r="7" spans="1:13" x14ac:dyDescent="0.25">
      <c r="B7">
        <v>0</v>
      </c>
      <c r="C7">
        <f>(C$6/'RR diagram'!$E$3)^'RR diagram'!$B$3*($B7/'RR diagram'!$E$4)^'RR diagram'!$B$4</f>
        <v>0</v>
      </c>
      <c r="D7">
        <f>(D$6/'RR diagram'!$E$3)^'RR diagram'!$B$3*($B7/'RR diagram'!$E$4)^'RR diagram'!$B$4</f>
        <v>0</v>
      </c>
      <c r="E7">
        <f>(E$6/'RR diagram'!$E$3)^'RR diagram'!$B$3*($B7/'RR diagram'!$E$4)^'RR diagram'!$B$4</f>
        <v>0</v>
      </c>
      <c r="F7">
        <f>(F$6/'RR diagram'!$E$3)^'RR diagram'!$B$3*($B7/'RR diagram'!$E$4)^'RR diagram'!$B$4</f>
        <v>0</v>
      </c>
      <c r="G7">
        <f>(G$6/'RR diagram'!$E$3)^'RR diagram'!$B$3*($B7/'RR diagram'!$E$4)^'RR diagram'!$B$4</f>
        <v>0</v>
      </c>
      <c r="H7">
        <f>(H$6/'RR diagram'!$E$3)^'RR diagram'!$B$3*($B7/'RR diagram'!$E$4)^'RR diagram'!$B$4</f>
        <v>0</v>
      </c>
      <c r="I7">
        <f>(I$6/'RR diagram'!$E$3)^'RR diagram'!$B$3*($B7/'RR diagram'!$E$4)^'RR diagram'!$B$4</f>
        <v>0</v>
      </c>
      <c r="J7">
        <f>(J$6/'RR diagram'!$E$3)^'RR diagram'!$B$3*($B7/'RR diagram'!$E$4)^'RR diagram'!$B$4</f>
        <v>0</v>
      </c>
      <c r="K7">
        <f>(K$6/'RR diagram'!$E$3)^'RR diagram'!$B$3*($B7/'RR diagram'!$E$4)^'RR diagram'!$B$4</f>
        <v>0</v>
      </c>
      <c r="L7">
        <f>(L$6/'RR diagram'!$E$3)^'RR diagram'!$B$3*($B7/'RR diagram'!$E$4)^'RR diagram'!$B$4</f>
        <v>0</v>
      </c>
      <c r="M7">
        <f>(M$6/'RR diagram'!$E$3)^'RR diagram'!$B$3*($B7/'RR diagram'!$E$4)^'RR diagram'!$B$4</f>
        <v>0</v>
      </c>
    </row>
    <row r="8" spans="1:13" x14ac:dyDescent="0.25">
      <c r="B8">
        <v>100</v>
      </c>
      <c r="C8">
        <f>(C$6/'RR diagram'!$E$3)^'RR diagram'!$B$3*($B8/'RR diagram'!$E$4)^'RR diagram'!$B$4</f>
        <v>0</v>
      </c>
      <c r="D8">
        <f>(D$6/'RR diagram'!$E$3)^'RR diagram'!$B$3*($B8/'RR diagram'!$E$4)^'RR diagram'!$B$4</f>
        <v>0.24211489271131359</v>
      </c>
      <c r="E8">
        <f>(E$6/'RR diagram'!$E$3)^'RR diagram'!$B$3*($B8/'RR diagram'!$E$4)^'RR diagram'!$B$4</f>
        <v>0.30434165830903875</v>
      </c>
      <c r="F8">
        <f>(F$6/'RR diagram'!$E$3)^'RR diagram'!$B$3*($B8/'RR diagram'!$E$4)^'RR diagram'!$B$4</f>
        <v>0.34791369008729067</v>
      </c>
      <c r="G8">
        <f>(G$6/'RR diagram'!$E$3)^'RR diagram'!$B$3*($B8/'RR diagram'!$E$4)^'RR diagram'!$B$4</f>
        <v>0.382561534918614</v>
      </c>
      <c r="H8">
        <f>(H$6/'RR diagram'!$E$3)^'RR diagram'!$B$3*($B8/'RR diagram'!$E$4)^'RR diagram'!$B$4</f>
        <v>0.41179550863378656</v>
      </c>
      <c r="I8">
        <f>(I$6/'RR diagram'!$E$3)^'RR diagram'!$B$3*($B8/'RR diagram'!$E$4)^'RR diagram'!$B$4</f>
        <v>0.43733216161896682</v>
      </c>
      <c r="J8">
        <f>(J$6/'RR diagram'!$E$3)^'RR diagram'!$B$3*($B8/'RR diagram'!$E$4)^'RR diagram'!$B$4</f>
        <v>0.46015469478049847</v>
      </c>
      <c r="K8">
        <f>(K$6/'RR diagram'!$E$3)^'RR diagram'!$B$3*($B8/'RR diagram'!$E$4)^'RR diagram'!$B$4</f>
        <v>0.48088496597029728</v>
      </c>
      <c r="L8">
        <f>(L$6/'RR diagram'!$E$3)^'RR diagram'!$B$3*($B8/'RR diagram'!$E$4)^'RR diagram'!$B$4</f>
        <v>0.49994419754460301</v>
      </c>
      <c r="M8">
        <f>(M$6/'RR diagram'!$E$3)^'RR diagram'!$B$3*($B8/'RR diagram'!$E$4)^'RR diagram'!$B$4</f>
        <v>0.51763246192068879</v>
      </c>
    </row>
    <row r="9" spans="1:13" x14ac:dyDescent="0.25">
      <c r="B9">
        <v>200</v>
      </c>
      <c r="C9">
        <f>(C$6/'RR diagram'!$E$3)^'RR diagram'!$B$3*($B9/'RR diagram'!$E$4)^'RR diagram'!$B$4</f>
        <v>0</v>
      </c>
      <c r="D9">
        <f>(D$6/'RR diagram'!$E$3)^'RR diagram'!$B$3*($B9/'RR diagram'!$E$4)^'RR diagram'!$B$4</f>
        <v>0.37729469721791536</v>
      </c>
      <c r="E9">
        <f>(E$6/'RR diagram'!$E$3)^'RR diagram'!$B$3*($B9/'RR diagram'!$E$4)^'RR diagram'!$B$4</f>
        <v>0.47426448053908332</v>
      </c>
      <c r="F9">
        <f>(F$6/'RR diagram'!$E$3)^'RR diagram'!$B$3*($B9/'RR diagram'!$E$4)^'RR diagram'!$B$4</f>
        <v>0.54216404818999453</v>
      </c>
      <c r="G9">
        <f>(G$6/'RR diagram'!$E$3)^'RR diagram'!$B$3*($B9/'RR diagram'!$E$4)^'RR diagram'!$B$4</f>
        <v>0.59615679509827513</v>
      </c>
      <c r="H9">
        <f>(H$6/'RR diagram'!$E$3)^'RR diagram'!$B$3*($B9/'RR diagram'!$E$4)^'RR diagram'!$B$4</f>
        <v>0.64171294878145213</v>
      </c>
      <c r="I9">
        <f>(I$6/'RR diagram'!$E$3)^'RR diagram'!$B$3*($B9/'RR diagram'!$E$4)^'RR diagram'!$B$4</f>
        <v>0.68150745975972016</v>
      </c>
      <c r="J9">
        <f>(J$6/'RR diagram'!$E$3)^'RR diagram'!$B$3*($B9/'RR diagram'!$E$4)^'RR diagram'!$B$4</f>
        <v>0.71707247867490542</v>
      </c>
      <c r="K9">
        <f>(K$6/'RR diagram'!$E$3)^'RR diagram'!$B$3*($B9/'RR diagram'!$E$4)^'RR diagram'!$B$4</f>
        <v>0.74937706475060095</v>
      </c>
      <c r="L9">
        <f>(L$6/'RR diagram'!$E$3)^'RR diagram'!$B$3*($B9/'RR diagram'!$E$4)^'RR diagram'!$B$4</f>
        <v>0.77907762106709311</v>
      </c>
      <c r="M9">
        <f>(M$6/'RR diagram'!$E$3)^'RR diagram'!$B$3*($B9/'RR diagram'!$E$4)^'RR diagram'!$B$4</f>
        <v>0.80664175922212633</v>
      </c>
    </row>
    <row r="10" spans="1:13" x14ac:dyDescent="0.25">
      <c r="B10">
        <v>300</v>
      </c>
      <c r="C10">
        <f>(C$6/'RR diagram'!$E$3)^'RR diagram'!$B$3*($B10/'RR diagram'!$E$4)^'RR diagram'!$B$4</f>
        <v>0</v>
      </c>
      <c r="D10">
        <f>(D$6/'RR diagram'!$E$3)^'RR diagram'!$B$3*($B10/'RR diagram'!$E$4)^'RR diagram'!$B$4</f>
        <v>0.48907910314242714</v>
      </c>
      <c r="E10">
        <f>(E$6/'RR diagram'!$E$3)^'RR diagram'!$B$3*($B10/'RR diagram'!$E$4)^'RR diagram'!$B$4</f>
        <v>0.61477897384917168</v>
      </c>
      <c r="F10">
        <f>(F$6/'RR diagram'!$E$3)^'RR diagram'!$B$3*($B10/'RR diagram'!$E$4)^'RR diagram'!$B$4</f>
        <v>0.70279574136627787</v>
      </c>
      <c r="G10">
        <f>(G$6/'RR diagram'!$E$3)^'RR diagram'!$B$3*($B10/'RR diagram'!$E$4)^'RR diagram'!$B$4</f>
        <v>0.7727853925032141</v>
      </c>
      <c r="H10">
        <f>(H$6/'RR diagram'!$E$3)^'RR diagram'!$B$3*($B10/'RR diagram'!$E$4)^'RR diagram'!$B$4</f>
        <v>0.83183886701605136</v>
      </c>
      <c r="I10">
        <f>(I$6/'RR diagram'!$E$3)^'RR diagram'!$B$3*($B10/'RR diagram'!$E$4)^'RR diagram'!$B$4</f>
        <v>0.88342364645439508</v>
      </c>
      <c r="J10">
        <f>(J$6/'RR diagram'!$E$3)^'RR diagram'!$B$3*($B10/'RR diagram'!$E$4)^'RR diagram'!$B$4</f>
        <v>0.92952582515593107</v>
      </c>
      <c r="K10">
        <f>(K$6/'RR diagram'!$E$3)^'RR diagram'!$B$3*($B10/'RR diagram'!$E$4)^'RR diagram'!$B$4</f>
        <v>0.97140157401164084</v>
      </c>
      <c r="L10">
        <f>(L$6/'RR diagram'!$E$3)^'RR diagram'!$B$3*($B10/'RR diagram'!$E$4)^'RR diagram'!$B$4</f>
        <v>1.0099017743940262</v>
      </c>
      <c r="M10">
        <f>(M$6/'RR diagram'!$E$3)^'RR diagram'!$B$3*($B10/'RR diagram'!$E$4)^'RR diagram'!$B$4</f>
        <v>1.0456325812862612</v>
      </c>
    </row>
    <row r="11" spans="1:13" x14ac:dyDescent="0.25">
      <c r="B11">
        <v>400</v>
      </c>
      <c r="C11">
        <f>(C$6/'RR diagram'!$E$3)^'RR diagram'!$B$3*($B11/'RR diagram'!$E$4)^'RR diagram'!$B$4</f>
        <v>0</v>
      </c>
      <c r="D11">
        <f>(D$6/'RR diagram'!$E$3)^'RR diagram'!$B$3*($B11/'RR diagram'!$E$4)^'RR diagram'!$B$4</f>
        <v>0.5879493283318652</v>
      </c>
      <c r="E11">
        <f>(E$6/'RR diagram'!$E$3)^'RR diagram'!$B$3*($B11/'RR diagram'!$E$4)^'RR diagram'!$B$4</f>
        <v>0.73906016925428031</v>
      </c>
      <c r="F11">
        <f>(F$6/'RR diagram'!$E$3)^'RR diagram'!$B$3*($B11/'RR diagram'!$E$4)^'RR diagram'!$B$4</f>
        <v>0.84487004542998412</v>
      </c>
      <c r="G11">
        <f>(G$6/'RR diagram'!$E$3)^'RR diagram'!$B$3*($B11/'RR diagram'!$E$4)^'RR diagram'!$B$4</f>
        <v>0.92900851732899647</v>
      </c>
      <c r="H11">
        <f>(H$6/'RR diagram'!$E$3)^'RR diagram'!$B$3*($B11/'RR diagram'!$E$4)^'RR diagram'!$B$4</f>
        <v>1</v>
      </c>
      <c r="I11">
        <f>(I$6/'RR diagram'!$E$3)^'RR diagram'!$B$3*($B11/'RR diagram'!$E$4)^'RR diagram'!$B$4</f>
        <v>1.0620129468383548</v>
      </c>
      <c r="J11">
        <f>(J$6/'RR diagram'!$E$3)^'RR diagram'!$B$3*($B11/'RR diagram'!$E$4)^'RR diagram'!$B$4</f>
        <v>1.1174349528656908</v>
      </c>
      <c r="K11">
        <f>(K$6/'RR diagram'!$E$3)^'RR diagram'!$B$3*($B11/'RR diagram'!$E$4)^'RR diagram'!$B$4</f>
        <v>1.1677761313272423</v>
      </c>
      <c r="L11">
        <f>(L$6/'RR diagram'!$E$3)^'RR diagram'!$B$3*($B11/'RR diagram'!$E$4)^'RR diagram'!$B$4</f>
        <v>1.2140593742832875</v>
      </c>
      <c r="M11">
        <f>(M$6/'RR diagram'!$E$3)^'RR diagram'!$B$3*($B11/'RR diagram'!$E$4)^'RR diagram'!$B$4</f>
        <v>1.2570133745218284</v>
      </c>
    </row>
    <row r="12" spans="1:13" x14ac:dyDescent="0.25">
      <c r="B12">
        <v>500</v>
      </c>
      <c r="C12">
        <f>(C$6/'RR diagram'!$E$3)^'RR diagram'!$B$3*($B12/'RR diagram'!$E$4)^'RR diagram'!$B$4</f>
        <v>0</v>
      </c>
      <c r="D12">
        <f>(D$6/'RR diagram'!$E$3)^'RR diagram'!$B$3*($B12/'RR diagram'!$E$4)^'RR diagram'!$B$4</f>
        <v>0.67820706079624304</v>
      </c>
      <c r="E12">
        <f>(E$6/'RR diagram'!$E$3)^'RR diagram'!$B$3*($B12/'RR diagram'!$E$4)^'RR diagram'!$B$4</f>
        <v>0.8525153461160162</v>
      </c>
      <c r="F12">
        <f>(F$6/'RR diagram'!$E$3)^'RR diagram'!$B$3*($B12/'RR diagram'!$E$4)^'RR diagram'!$B$4</f>
        <v>0.97456838991817418</v>
      </c>
      <c r="G12">
        <f>(G$6/'RR diagram'!$E$3)^'RR diagram'!$B$3*($B12/'RR diagram'!$E$4)^'RR diagram'!$B$4</f>
        <v>1.071623192052938</v>
      </c>
      <c r="H12">
        <f>(H$6/'RR diagram'!$E$3)^'RR diagram'!$B$3*($B12/'RR diagram'!$E$4)^'RR diagram'!$B$4</f>
        <v>1.1535127741713012</v>
      </c>
      <c r="I12">
        <f>(I$6/'RR diagram'!$E$3)^'RR diagram'!$B$3*($B12/'RR diagram'!$E$4)^'RR diagram'!$B$4</f>
        <v>1.2250455005133492</v>
      </c>
      <c r="J12">
        <f>(J$6/'RR diagram'!$E$3)^'RR diagram'!$B$3*($B12/'RR diagram'!$E$4)^'RR diagram'!$B$4</f>
        <v>1.2889754924360801</v>
      </c>
      <c r="K12">
        <f>(K$6/'RR diagram'!$E$3)^'RR diagram'!$B$3*($B12/'RR diagram'!$E$4)^'RR diagram'!$B$4</f>
        <v>1.3470446848583171</v>
      </c>
      <c r="L12">
        <f>(L$6/'RR diagram'!$E$3)^'RR diagram'!$B$3*($B12/'RR diagram'!$E$4)^'RR diagram'!$B$4</f>
        <v>1.400432996838189</v>
      </c>
      <c r="M12">
        <f>(M$6/'RR diagram'!$E$3)^'RR diagram'!$B$3*($B12/'RR diagram'!$E$4)^'RR diagram'!$B$4</f>
        <v>1.4499809848151031</v>
      </c>
    </row>
    <row r="13" spans="1:13" x14ac:dyDescent="0.25">
      <c r="B13">
        <v>600</v>
      </c>
      <c r="C13">
        <f>(C$6/'RR diagram'!$E$3)^'RR diagram'!$B$3*($B13/'RR diagram'!$E$4)^'RR diagram'!$B$4</f>
        <v>0</v>
      </c>
      <c r="D13">
        <f>(D$6/'RR diagram'!$E$3)^'RR diagram'!$B$3*($B13/'RR diagram'!$E$4)^'RR diagram'!$B$4</f>
        <v>0.76214622764140705</v>
      </c>
      <c r="E13">
        <f>(E$6/'RR diagram'!$E$3)^'RR diagram'!$B$3*($B13/'RR diagram'!$E$4)^'RR diagram'!$B$4</f>
        <v>0.95802800148660672</v>
      </c>
      <c r="F13">
        <f>(F$6/'RR diagram'!$E$3)^'RR diagram'!$B$3*($B13/'RR diagram'!$E$4)^'RR diagram'!$B$4</f>
        <v>1.0951870968176907</v>
      </c>
      <c r="G13">
        <f>(G$6/'RR diagram'!$E$3)^'RR diagram'!$B$3*($B13/'RR diagram'!$E$4)^'RR diagram'!$B$4</f>
        <v>1.2042540110350826</v>
      </c>
      <c r="H13">
        <f>(H$6/'RR diagram'!$E$3)^'RR diagram'!$B$3*($B13/'RR diagram'!$E$4)^'RR diagram'!$B$4</f>
        <v>1.2962787623276564</v>
      </c>
      <c r="I13">
        <f>(I$6/'RR diagram'!$E$3)^'RR diagram'!$B$3*($B13/'RR diagram'!$E$4)^'RR diagram'!$B$4</f>
        <v>1.3766648283035696</v>
      </c>
      <c r="J13">
        <f>(J$6/'RR diagram'!$E$3)^'RR diagram'!$B$3*($B13/'RR diagram'!$E$4)^'RR diagram'!$B$4</f>
        <v>1.4485071976824007</v>
      </c>
      <c r="K13">
        <f>(K$6/'RR diagram'!$E$3)^'RR diagram'!$B$3*($B13/'RR diagram'!$E$4)^'RR diagram'!$B$4</f>
        <v>1.5137633981926564</v>
      </c>
      <c r="L13">
        <f>(L$6/'RR diagram'!$E$3)^'RR diagram'!$B$3*($B13/'RR diagram'!$E$4)^'RR diagram'!$B$4</f>
        <v>1.5737593830882288</v>
      </c>
      <c r="M13">
        <f>(M$6/'RR diagram'!$E$3)^'RR diagram'!$B$3*($B13/'RR diagram'!$E$4)^'RR diagram'!$B$4</f>
        <v>1.6294397413544666</v>
      </c>
    </row>
    <row r="14" spans="1:13" x14ac:dyDescent="0.25">
      <c r="B14">
        <v>700</v>
      </c>
      <c r="C14">
        <f>(C$6/'RR diagram'!$E$3)^'RR diagram'!$B$3*($B14/'RR diagram'!$E$4)^'RR diagram'!$B$4</f>
        <v>0</v>
      </c>
      <c r="D14">
        <f>(D$6/'RR diagram'!$E$3)^'RR diagram'!$B$3*($B14/'RR diagram'!$E$4)^'RR diagram'!$B$4</f>
        <v>0.84117091881305861</v>
      </c>
      <c r="E14">
        <f>(E$6/'RR diagram'!$E$3)^'RR diagram'!$B$3*($B14/'RR diagram'!$E$4)^'RR diagram'!$B$4</f>
        <v>1.0573630952068298</v>
      </c>
      <c r="F14">
        <f>(F$6/'RR diagram'!$E$3)^'RR diagram'!$B$3*($B14/'RR diagram'!$E$4)^'RR diagram'!$B$4</f>
        <v>1.2087438120021634</v>
      </c>
      <c r="G14">
        <f>(G$6/'RR diagram'!$E$3)^'RR diagram'!$B$3*($B14/'RR diagram'!$E$4)^'RR diagram'!$B$4</f>
        <v>1.3291195524007822</v>
      </c>
      <c r="H14">
        <f>(H$6/'RR diagram'!$E$3)^'RR diagram'!$B$3*($B14/'RR diagram'!$E$4)^'RR diagram'!$B$4</f>
        <v>1.4306860783388184</v>
      </c>
      <c r="I14">
        <f>(I$6/'RR diagram'!$E$3)^'RR diagram'!$B$3*($B14/'RR diagram'!$E$4)^'RR diagram'!$B$4</f>
        <v>1.5194071380572178</v>
      </c>
      <c r="J14">
        <f>(J$6/'RR diagram'!$E$3)^'RR diagram'!$B$3*($B14/'RR diagram'!$E$4)^'RR diagram'!$B$4</f>
        <v>1.5986986305141377</v>
      </c>
      <c r="K14">
        <f>(K$6/'RR diagram'!$E$3)^'RR diagram'!$B$3*($B14/'RR diagram'!$E$4)^'RR diagram'!$B$4</f>
        <v>1.6707210537062493</v>
      </c>
      <c r="L14">
        <f>(L$6/'RR diagram'!$E$3)^'RR diagram'!$B$3*($B14/'RR diagram'!$E$4)^'RR diagram'!$B$4</f>
        <v>1.7369378450638364</v>
      </c>
      <c r="M14">
        <f>(M$6/'RR diagram'!$E$3)^'RR diagram'!$B$3*($B14/'RR diagram'!$E$4)^'RR diagram'!$B$4</f>
        <v>1.7983915352140791</v>
      </c>
    </row>
    <row r="15" spans="1:13" x14ac:dyDescent="0.25">
      <c r="A15" t="s">
        <v>7</v>
      </c>
      <c r="B15">
        <v>800</v>
      </c>
      <c r="C15">
        <f>(C$6/'RR diagram'!$E$3)^'RR diagram'!$B$3*($B15/'RR diagram'!$E$4)^'RR diagram'!$B$4</f>
        <v>0</v>
      </c>
      <c r="D15">
        <f>(D$6/'RR diagram'!$E$3)^'RR diagram'!$B$3*($B15/'RR diagram'!$E$4)^'RR diagram'!$B$4</f>
        <v>0.91621858254274202</v>
      </c>
      <c r="E15">
        <f>(E$6/'RR diagram'!$E$3)^'RR diagram'!$B$3*($B15/'RR diagram'!$E$4)^'RR diagram'!$B$4</f>
        <v>1.1516990122416584</v>
      </c>
      <c r="F15">
        <f>(F$6/'RR diagram'!$E$3)^'RR diagram'!$B$3*($B15/'RR diagram'!$E$4)^'RR diagram'!$B$4</f>
        <v>1.316585627630402</v>
      </c>
      <c r="G15">
        <f>(G$6/'RR diagram'!$E$3)^'RR diagram'!$B$3*($B15/'RR diagram'!$E$4)^'RR diagram'!$B$4</f>
        <v>1.4477010618113435</v>
      </c>
      <c r="H15">
        <f>(H$6/'RR diagram'!$E$3)^'RR diagram'!$B$3*($B15/'RR diagram'!$E$4)^'RR diagram'!$B$4</f>
        <v>1.5583291593209998</v>
      </c>
      <c r="I15">
        <f>(I$6/'RR diagram'!$E$3)^'RR diagram'!$B$3*($B15/'RR diagram'!$E$4)^'RR diagram'!$B$4</f>
        <v>1.6549657426346311</v>
      </c>
      <c r="J15">
        <f>(J$6/'RR diagram'!$E$3)^'RR diagram'!$B$3*($B15/'RR diagram'!$E$4)^'RR diagram'!$B$4</f>
        <v>1.7413314706950931</v>
      </c>
      <c r="K15">
        <f>(K$6/'RR diagram'!$E$3)^'RR diagram'!$B$3*($B15/'RR diagram'!$E$4)^'RR diagram'!$B$4</f>
        <v>1.8197795970063111</v>
      </c>
      <c r="L15">
        <f>(L$6/'RR diagram'!$E$3)^'RR diagram'!$B$3*($B15/'RR diagram'!$E$4)^'RR diagram'!$B$4</f>
        <v>1.8919041240926544</v>
      </c>
      <c r="M15">
        <f>(M$6/'RR diagram'!$E$3)^'RR diagram'!$B$3*($B15/'RR diagram'!$E$4)^'RR diagram'!$B$4</f>
        <v>1.9588405951738539</v>
      </c>
    </row>
    <row r="16" spans="1:13" x14ac:dyDescent="0.25">
      <c r="B16">
        <v>900</v>
      </c>
      <c r="C16">
        <f>(C$6/'RR diagram'!$E$3)^'RR diagram'!$B$3*($B16/'RR diagram'!$E$4)^'RR diagram'!$B$4</f>
        <v>0</v>
      </c>
      <c r="D16">
        <f>(D$6/'RR diagram'!$E$3)^'RR diagram'!$B$3*($B16/'RR diagram'!$E$4)^'RR diagram'!$B$4</f>
        <v>0.98795396867969532</v>
      </c>
      <c r="E16">
        <f>(E$6/'RR diagram'!$E$3)^'RR diagram'!$B$3*($B16/'RR diagram'!$E$4)^'RR diagram'!$B$4</f>
        <v>1.2418713520422966</v>
      </c>
      <c r="F16">
        <f>(F$6/'RR diagram'!$E$3)^'RR diagram'!$B$3*($B16/'RR diagram'!$E$4)^'RR diagram'!$B$4</f>
        <v>1.419667774380055</v>
      </c>
      <c r="G16">
        <f>(G$6/'RR diagram'!$E$3)^'RR diagram'!$B$3*($B16/'RR diagram'!$E$4)^'RR diagram'!$B$4</f>
        <v>1.5610488989526725</v>
      </c>
      <c r="H16">
        <f>(H$6/'RR diagram'!$E$3)^'RR diagram'!$B$3*($B16/'RR diagram'!$E$4)^'RR diagram'!$B$4</f>
        <v>1.6803386296617204</v>
      </c>
      <c r="I16">
        <f>(I$6/'RR diagram'!$E$3)^'RR diagram'!$B$3*($B16/'RR diagram'!$E$4)^'RR diagram'!$B$4</f>
        <v>1.7845413797733667</v>
      </c>
      <c r="J16">
        <f>(J$6/'RR diagram'!$E$3)^'RR diagram'!$B$3*($B16/'RR diagram'!$E$4)^'RR diagram'!$B$4</f>
        <v>1.8776691174344442</v>
      </c>
      <c r="K16">
        <f>(K$6/'RR diagram'!$E$3)^'RR diagram'!$B$3*($B16/'RR diagram'!$E$4)^'RR diagram'!$B$4</f>
        <v>1.9622593442660836</v>
      </c>
      <c r="L16">
        <f>(L$6/'RR diagram'!$E$3)^'RR diagram'!$B$3*($B16/'RR diagram'!$E$4)^'RR diagram'!$B$4</f>
        <v>2.0400308653111452</v>
      </c>
      <c r="M16">
        <f>(M$6/'RR diagram'!$E$3)^'RR diagram'!$B$3*($B16/'RR diagram'!$E$4)^'RR diagram'!$B$4</f>
        <v>2.1122081312104641</v>
      </c>
    </row>
    <row r="17" spans="2:13" x14ac:dyDescent="0.25">
      <c r="B17">
        <v>1000</v>
      </c>
      <c r="C17">
        <f>(C$6/'RR diagram'!$E$3)^'RR diagram'!$B$3*($B17/'RR diagram'!$E$4)^'RR diagram'!$B$4</f>
        <v>0</v>
      </c>
      <c r="D17">
        <f>(D$6/'RR diagram'!$E$3)^'RR diagram'!$B$3*($B17/'RR diagram'!$E$4)^'RR diagram'!$B$4</f>
        <v>1.0568698388961757</v>
      </c>
      <c r="E17">
        <f>(E$6/'RR diagram'!$E$3)^'RR diagram'!$B$3*($B17/'RR diagram'!$E$4)^'RR diagram'!$B$4</f>
        <v>1.3284995226212228</v>
      </c>
      <c r="F17">
        <f>(F$6/'RR diagram'!$E$3)^'RR diagram'!$B$3*($B17/'RR diagram'!$E$4)^'RR diagram'!$B$4</f>
        <v>1.5186983397620089</v>
      </c>
      <c r="G17">
        <f>(G$6/'RR diagram'!$E$3)^'RR diagram'!$B$3*($B17/'RR diagram'!$E$4)^'RR diagram'!$B$4</f>
        <v>1.6699416679807413</v>
      </c>
      <c r="H17">
        <f>(H$6/'RR diagram'!$E$3)^'RR diagram'!$B$3*($B17/'RR diagram'!$E$4)^'RR diagram'!$B$4</f>
        <v>1.797552591640398</v>
      </c>
      <c r="I17">
        <f>(I$6/'RR diagram'!$E$3)^'RR diagram'!$B$3*($B17/'RR diagram'!$E$4)^'RR diagram'!$B$4</f>
        <v>1.9090241249449409</v>
      </c>
      <c r="J17">
        <f>(J$6/'RR diagram'!$E$3)^'RR diagram'!$B$3*($B17/'RR diagram'!$E$4)^'RR diagram'!$B$4</f>
        <v>2.0086480955132884</v>
      </c>
      <c r="K17">
        <f>(K$6/'RR diagram'!$E$3)^'RR diagram'!$B$3*($B17/'RR diagram'!$E$4)^'RR diagram'!$B$4</f>
        <v>2.0991390113230821</v>
      </c>
      <c r="L17">
        <f>(L$6/'RR diagram'!$E$3)^'RR diagram'!$B$3*($B17/'RR diagram'!$E$4)^'RR diagram'!$B$4</f>
        <v>2.1823355746482433</v>
      </c>
      <c r="M17">
        <f>(M$6/'RR diagram'!$E$3)^'RR diagram'!$B$3*($B17/'RR diagram'!$E$4)^'RR diagram'!$B$4</f>
        <v>2.259547649098355</v>
      </c>
    </row>
    <row r="18" spans="2:13" x14ac:dyDescent="0.25">
      <c r="B18">
        <v>1100</v>
      </c>
      <c r="C18">
        <f>(C$6/'RR diagram'!$E$3)^'RR diagram'!$B$3*($B18/'RR diagram'!$E$4)^'RR diagram'!$B$4</f>
        <v>0</v>
      </c>
      <c r="D18">
        <f>(D$6/'RR diagram'!$E$3)^'RR diagram'!$B$3*($B18/'RR diagram'!$E$4)^'RR diagram'!$B$4</f>
        <v>1.1233441361166503</v>
      </c>
      <c r="E18">
        <f>(E$6/'RR diagram'!$E$3)^'RR diagram'!$B$3*($B18/'RR diagram'!$E$4)^'RR diagram'!$B$4</f>
        <v>1.4120586032892988</v>
      </c>
      <c r="F18">
        <f>(F$6/'RR diagram'!$E$3)^'RR diagram'!$B$3*($B18/'RR diagram'!$E$4)^'RR diagram'!$B$4</f>
        <v>1.6142204193125247</v>
      </c>
      <c r="G18">
        <f>(G$6/'RR diagram'!$E$3)^'RR diagram'!$B$3*($B18/'RR diagram'!$E$4)^'RR diagram'!$B$4</f>
        <v>1.7749765499432613</v>
      </c>
      <c r="H18">
        <f>(H$6/'RR diagram'!$E$3)^'RR diagram'!$B$3*($B18/'RR diagram'!$E$4)^'RR diagram'!$B$4</f>
        <v>1.9106138607281207</v>
      </c>
      <c r="I18">
        <f>(I$6/'RR diagram'!$E$3)^'RR diagram'!$B$3*($B18/'RR diagram'!$E$4)^'RR diagram'!$B$4</f>
        <v>2.0290966565020776</v>
      </c>
      <c r="J18">
        <f>(J$6/'RR diagram'!$E$3)^'RR diagram'!$B$3*($B18/'RR diagram'!$E$4)^'RR diagram'!$B$4</f>
        <v>2.1349867094072632</v>
      </c>
      <c r="K18">
        <f>(K$6/'RR diagram'!$E$3)^'RR diagram'!$B$3*($B18/'RR diagram'!$E$4)^'RR diagram'!$B$4</f>
        <v>2.2311692627412913</v>
      </c>
      <c r="L18">
        <f>(L$6/'RR diagram'!$E$3)^'RR diagram'!$B$3*($B18/'RR diagram'!$E$4)^'RR diagram'!$B$4</f>
        <v>2.3195986682525582</v>
      </c>
      <c r="M18">
        <f>(M$6/'RR diagram'!$E$3)^'RR diagram'!$B$3*($B18/'RR diagram'!$E$4)^'RR diagram'!$B$4</f>
        <v>2.4016671764820336</v>
      </c>
    </row>
    <row r="19" spans="2:13" x14ac:dyDescent="0.25">
      <c r="B19">
        <v>1200</v>
      </c>
      <c r="C19">
        <f>(C$6/'RR diagram'!$E$3)^'RR diagram'!$B$3*($B19/'RR diagram'!$E$4)^'RR diagram'!$B$4</f>
        <v>0</v>
      </c>
      <c r="D19">
        <f>(D$6/'RR diagram'!$E$3)^'RR diagram'!$B$3*($B19/'RR diagram'!$E$4)^'RR diagram'!$B$4</f>
        <v>1.1876746902001052</v>
      </c>
      <c r="E19">
        <f>(E$6/'RR diagram'!$E$3)^'RR diagram'!$B$3*($B19/'RR diagram'!$E$4)^'RR diagram'!$B$4</f>
        <v>1.4929229701626014</v>
      </c>
      <c r="F19">
        <f>(F$6/'RR diagram'!$E$3)^'RR diagram'!$B$3*($B19/'RR diagram'!$E$4)^'RR diagram'!$B$4</f>
        <v>1.7066619878831182</v>
      </c>
      <c r="G19">
        <f>(G$6/'RR diagram'!$E$3)^'RR diagram'!$B$3*($B19/'RR diagram'!$E$4)^'RR diagram'!$B$4</f>
        <v>1.8766241406252424</v>
      </c>
      <c r="H19">
        <f>(H$6/'RR diagram'!$E$3)^'RR diagram'!$B$3*($B19/'RR diagram'!$E$4)^'RR diagram'!$B$4</f>
        <v>2.0200289939437228</v>
      </c>
      <c r="I19">
        <f>(I$6/'RR diagram'!$E$3)^'RR diagram'!$B$3*($B19/'RR diagram'!$E$4)^'RR diagram'!$B$4</f>
        <v>2.1452969445570904</v>
      </c>
      <c r="J19">
        <f>(J$6/'RR diagram'!$E$3)^'RR diagram'!$B$3*($B19/'RR diagram'!$E$4)^'RR diagram'!$B$4</f>
        <v>2.257251003634833</v>
      </c>
      <c r="K19">
        <f>(K$6/'RR diagram'!$E$3)^'RR diagram'!$B$3*($B19/'RR diagram'!$E$4)^'RR diagram'!$B$4</f>
        <v>2.3589416437164621</v>
      </c>
      <c r="L19">
        <f>(L$6/'RR diagram'!$E$3)^'RR diagram'!$B$3*($B19/'RR diagram'!$E$4)^'RR diagram'!$B$4</f>
        <v>2.452435136421415</v>
      </c>
      <c r="M19">
        <f>(M$6/'RR diagram'!$E$3)^'RR diagram'!$B$3*($B19/'RR diagram'!$E$4)^'RR diagram'!$B$4</f>
        <v>2.5392034623091329</v>
      </c>
    </row>
    <row r="20" spans="2:13" x14ac:dyDescent="0.25">
      <c r="B20">
        <v>1300</v>
      </c>
      <c r="C20">
        <f>(C$6/'RR diagram'!$E$3)^'RR diagram'!$B$3*($B20/'RR diagram'!$E$4)^'RR diagram'!$B$4</f>
        <v>0</v>
      </c>
      <c r="D20">
        <f>(D$6/'RR diagram'!$E$3)^'RR diagram'!$B$3*($B20/'RR diagram'!$E$4)^'RR diagram'!$B$4</f>
        <v>1.2501014231659291</v>
      </c>
      <c r="E20">
        <f>(E$6/'RR diagram'!$E$3)^'RR diagram'!$B$3*($B20/'RR diagram'!$E$4)^'RR diagram'!$B$4</f>
        <v>1.5713942084283448</v>
      </c>
      <c r="F20">
        <f>(F$6/'RR diagram'!$E$3)^'RR diagram'!$B$3*($B20/'RR diagram'!$E$4)^'RR diagram'!$B$4</f>
        <v>1.7963678080539187</v>
      </c>
      <c r="G20">
        <f>(G$6/'RR diagram'!$E$3)^'RR diagram'!$B$3*($B20/'RR diagram'!$E$4)^'RR diagram'!$B$4</f>
        <v>1.9752635366405709</v>
      </c>
      <c r="H20">
        <f>(H$6/'RR diagram'!$E$3)^'RR diagram'!$B$3*($B20/'RR diagram'!$E$4)^'RR diagram'!$B$4</f>
        <v>2.1262060570980283</v>
      </c>
      <c r="I20">
        <f>(I$6/'RR diagram'!$E$3)^'RR diagram'!$B$3*($B20/'RR diagram'!$E$4)^'RR diagram'!$B$4</f>
        <v>2.2580583602842363</v>
      </c>
      <c r="J20">
        <f>(J$6/'RR diagram'!$E$3)^'RR diagram'!$B$3*($B20/'RR diagram'!$E$4)^'RR diagram'!$B$4</f>
        <v>2.3758969651960817</v>
      </c>
      <c r="K20">
        <f>(K$6/'RR diagram'!$E$3)^'RR diagram'!$B$3*($B20/'RR diagram'!$E$4)^'RR diagram'!$B$4</f>
        <v>2.4829326837624852</v>
      </c>
      <c r="L20">
        <f>(L$6/'RR diagram'!$E$3)^'RR diagram'!$B$3*($B20/'RR diagram'!$E$4)^'RR diagram'!$B$4</f>
        <v>2.5813403952777683</v>
      </c>
      <c r="M20">
        <f>(M$6/'RR diagram'!$E$3)^'RR diagram'!$B$3*($B20/'RR diagram'!$E$4)^'RR diagram'!$B$4</f>
        <v>2.6726694507615441</v>
      </c>
    </row>
    <row r="21" spans="2:13" x14ac:dyDescent="0.25">
      <c r="B21">
        <v>1400</v>
      </c>
      <c r="C21">
        <f>(C$6/'RR diagram'!$E$3)^'RR diagram'!$B$3*($B21/'RR diagram'!$E$4)^'RR diagram'!$B$4</f>
        <v>0</v>
      </c>
      <c r="D21">
        <f>(D$6/'RR diagram'!$E$3)^'RR diagram'!$B$3*($B21/'RR diagram'!$E$4)^'RR diagram'!$B$4</f>
        <v>1.3108211707592266</v>
      </c>
      <c r="E21">
        <f>(E$6/'RR diagram'!$E$3)^'RR diagram'!$B$3*($B21/'RR diagram'!$E$4)^'RR diagram'!$B$4</f>
        <v>1.6477197432507091</v>
      </c>
      <c r="F21">
        <f>(F$6/'RR diagram'!$E$3)^'RR diagram'!$B$3*($B21/'RR diagram'!$E$4)^'RR diagram'!$B$4</f>
        <v>1.8836207283917918</v>
      </c>
      <c r="G21">
        <f>(G$6/'RR diagram'!$E$3)^'RR diagram'!$B$3*($B21/'RR diagram'!$E$4)^'RR diagram'!$B$4</f>
        <v>2.0712057547298146</v>
      </c>
      <c r="H21">
        <f>(H$6/'RR diagram'!$E$3)^'RR diagram'!$B$3*($B21/'RR diagram'!$E$4)^'RR diagram'!$B$4</f>
        <v>2.229479833709989</v>
      </c>
      <c r="I21">
        <f>(I$6/'RR diagram'!$E$3)^'RR diagram'!$B$3*($B21/'RR diagram'!$E$4)^'RR diagram'!$B$4</f>
        <v>2.3677364481150307</v>
      </c>
      <c r="J21">
        <f>(J$6/'RR diagram'!$E$3)^'RR diagram'!$B$3*($B21/'RR diagram'!$E$4)^'RR diagram'!$B$4</f>
        <v>2.4912986928967298</v>
      </c>
      <c r="K21">
        <f>(K$6/'RR diagram'!$E$3)^'RR diagram'!$B$3*($B21/'RR diagram'!$E$4)^'RR diagram'!$B$4</f>
        <v>2.6035333350819547</v>
      </c>
      <c r="L21">
        <f>(L$6/'RR diagram'!$E$3)^'RR diagram'!$B$3*($B21/'RR diagram'!$E$4)^'RR diagram'!$B$4</f>
        <v>2.7067208918911572</v>
      </c>
      <c r="M21">
        <f>(M$6/'RR diagram'!$E$3)^'RR diagram'!$B$3*($B21/'RR diagram'!$E$4)^'RR diagram'!$B$4</f>
        <v>2.8024859692001582</v>
      </c>
    </row>
    <row r="22" spans="2:13" x14ac:dyDescent="0.25">
      <c r="B22">
        <v>1500</v>
      </c>
      <c r="C22">
        <f>(C$6/'RR diagram'!$E$3)^'RR diagram'!$B$3*($B22/'RR diagram'!$E$4)^'RR diagram'!$B$4</f>
        <v>0</v>
      </c>
      <c r="D22">
        <f>(D$6/'RR diagram'!$E$3)^'RR diagram'!$B$3*($B22/'RR diagram'!$E$4)^'RR diagram'!$B$4</f>
        <v>1.3699979267057638</v>
      </c>
      <c r="E22">
        <f>(E$6/'RR diagram'!$E$3)^'RR diagram'!$B$3*($B22/'RR diagram'!$E$4)^'RR diagram'!$B$4</f>
        <v>1.7221057169363208</v>
      </c>
      <c r="F22">
        <f>(F$6/'RR diagram'!$E$3)^'RR diagram'!$B$3*($B22/'RR diagram'!$E$4)^'RR diagram'!$B$4</f>
        <v>1.968656404215763</v>
      </c>
      <c r="G22">
        <f>(G$6/'RR diagram'!$E$3)^'RR diagram'!$B$3*($B22/'RR diagram'!$E$4)^'RR diagram'!$B$4</f>
        <v>2.1647099185294572</v>
      </c>
      <c r="H22">
        <f>(H$6/'RR diagram'!$E$3)^'RR diagram'!$B$3*($B22/'RR diagram'!$E$4)^'RR diagram'!$B$4</f>
        <v>2.3301292487104859</v>
      </c>
      <c r="I22">
        <f>(I$6/'RR diagram'!$E$3)^'RR diagram'!$B$3*($B22/'RR diagram'!$E$4)^'RR diagram'!$B$4</f>
        <v>2.4746274299372648</v>
      </c>
      <c r="J22">
        <f>(J$6/'RR diagram'!$E$3)^'RR diagram'!$B$3*($B22/'RR diagram'!$E$4)^'RR diagram'!$B$4</f>
        <v>2.6037678672037692</v>
      </c>
      <c r="K22">
        <f>(K$6/'RR diagram'!$E$3)^'RR diagram'!$B$3*($B22/'RR diagram'!$E$4)^'RR diagram'!$B$4</f>
        <v>2.7210693195515847</v>
      </c>
      <c r="L22">
        <f>(L$6/'RR diagram'!$E$3)^'RR diagram'!$B$3*($B22/'RR diagram'!$E$4)^'RR diagram'!$B$4</f>
        <v>2.8289152576886392</v>
      </c>
      <c r="M22">
        <f>(M$6/'RR diagram'!$E$3)^'RR diagram'!$B$3*($B22/'RR diagram'!$E$4)^'RR diagram'!$B$4</f>
        <v>2.9290036299935807</v>
      </c>
    </row>
    <row r="24" spans="2:13" ht="15.75" x14ac:dyDescent="0.25">
      <c r="B24" s="1"/>
    </row>
    <row r="42" spans="2:2" ht="15.75" x14ac:dyDescent="0.25">
      <c r="B42" s="1"/>
    </row>
  </sheetData>
  <sheetProtection password="EBD8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BR24"/>
  <sheetViews>
    <sheetView workbookViewId="0">
      <selection activeCell="E14" sqref="E14"/>
    </sheetView>
  </sheetViews>
  <sheetFormatPr defaultColWidth="9.140625" defaultRowHeight="12.75" x14ac:dyDescent="0.2"/>
  <cols>
    <col min="1" max="16384" width="9.140625" style="2"/>
  </cols>
  <sheetData>
    <row r="1" spans="1:70" x14ac:dyDescent="0.2">
      <c r="A1" s="2">
        <v>4</v>
      </c>
      <c r="B1" s="2">
        <v>0</v>
      </c>
      <c r="C1" s="2">
        <v>5</v>
      </c>
      <c r="D1" s="2">
        <v>2</v>
      </c>
      <c r="E1" s="2">
        <v>3</v>
      </c>
      <c r="F1" s="2">
        <v>0</v>
      </c>
      <c r="G1" s="2">
        <v>1</v>
      </c>
      <c r="H1" s="2">
        <v>2</v>
      </c>
      <c r="I1" s="2">
        <v>2</v>
      </c>
      <c r="J1" s="2">
        <v>1</v>
      </c>
      <c r="K1" s="2">
        <v>3</v>
      </c>
      <c r="L1" s="2">
        <v>12</v>
      </c>
      <c r="M1" s="2">
        <v>8</v>
      </c>
      <c r="N1" s="2">
        <v>4</v>
      </c>
      <c r="O1" s="2">
        <v>1</v>
      </c>
      <c r="P1" s="2">
        <v>0</v>
      </c>
      <c r="Q1" s="2">
        <v>1</v>
      </c>
      <c r="R1" s="2">
        <v>4</v>
      </c>
      <c r="S1" s="2">
        <v>5</v>
      </c>
      <c r="T1" s="2">
        <v>1</v>
      </c>
      <c r="U1" s="2">
        <v>5</v>
      </c>
      <c r="V1" s="2">
        <v>6</v>
      </c>
      <c r="W1" s="2">
        <v>8</v>
      </c>
      <c r="X1" s="2">
        <v>3</v>
      </c>
      <c r="Y1" s="2">
        <v>1</v>
      </c>
      <c r="Z1" s="2">
        <v>2</v>
      </c>
      <c r="AA1" s="2">
        <v>0</v>
      </c>
      <c r="AB1" s="2">
        <v>3</v>
      </c>
      <c r="AC1" s="2">
        <v>4</v>
      </c>
      <c r="AD1" s="2">
        <v>0</v>
      </c>
      <c r="AE1" s="2">
        <v>3</v>
      </c>
      <c r="AF1" s="2">
        <v>6</v>
      </c>
      <c r="AG1" s="2">
        <v>8</v>
      </c>
      <c r="AH1" s="2">
        <v>3</v>
      </c>
      <c r="AI1" s="2">
        <v>3</v>
      </c>
      <c r="AJ1" s="2">
        <v>1</v>
      </c>
      <c r="AK1" s="2">
        <v>1</v>
      </c>
      <c r="AL1" s="2">
        <v>2</v>
      </c>
      <c r="AM1" s="2">
        <v>1</v>
      </c>
      <c r="AN1" s="2">
        <v>1</v>
      </c>
      <c r="AO1" s="2">
        <v>2</v>
      </c>
      <c r="AP1" s="2">
        <v>4</v>
      </c>
      <c r="AQ1" s="2">
        <v>6</v>
      </c>
      <c r="AR1" s="2">
        <v>0</v>
      </c>
      <c r="AS1" s="2">
        <v>1</v>
      </c>
      <c r="AT1" s="2">
        <v>0</v>
      </c>
      <c r="AU1" s="2">
        <v>4</v>
      </c>
      <c r="AV1" s="2">
        <v>2</v>
      </c>
      <c r="AW1" s="2">
        <v>4</v>
      </c>
      <c r="AX1" s="2">
        <v>0</v>
      </c>
      <c r="AY1" s="2">
        <v>1</v>
      </c>
      <c r="AZ1" s="2">
        <v>3</v>
      </c>
      <c r="BA1" s="2">
        <v>5</v>
      </c>
      <c r="BB1" s="2">
        <v>2</v>
      </c>
      <c r="BC1" s="2">
        <v>4</v>
      </c>
      <c r="BD1" s="2">
        <v>2</v>
      </c>
      <c r="BE1" s="2">
        <v>4</v>
      </c>
      <c r="BF1" s="2">
        <v>3</v>
      </c>
      <c r="BG1" s="2">
        <v>6</v>
      </c>
      <c r="BH1" s="2">
        <v>2</v>
      </c>
      <c r="BI1" s="2">
        <v>3</v>
      </c>
      <c r="BJ1" s="2">
        <v>4</v>
      </c>
      <c r="BK1" s="2">
        <v>4</v>
      </c>
      <c r="BL1" s="2">
        <v>5</v>
      </c>
      <c r="BM1" s="2">
        <v>6</v>
      </c>
      <c r="BN1" s="2">
        <v>0</v>
      </c>
      <c r="BO1" s="2">
        <v>3</v>
      </c>
      <c r="BP1" s="2">
        <v>3</v>
      </c>
      <c r="BQ1" s="2">
        <v>3</v>
      </c>
      <c r="BR1" s="2">
        <v>0</v>
      </c>
    </row>
    <row r="2" spans="1:70" x14ac:dyDescent="0.2">
      <c r="A2" s="2">
        <v>1</v>
      </c>
      <c r="B2" s="2">
        <v>4</v>
      </c>
      <c r="C2" s="2">
        <v>1</v>
      </c>
      <c r="D2" s="2">
        <v>0</v>
      </c>
      <c r="E2" s="2">
        <v>1</v>
      </c>
      <c r="F2" s="2">
        <v>1</v>
      </c>
      <c r="G2" s="2">
        <v>2</v>
      </c>
      <c r="H2" s="2">
        <v>1</v>
      </c>
      <c r="I2" s="2">
        <v>5</v>
      </c>
      <c r="J2" s="2">
        <v>0</v>
      </c>
      <c r="K2" s="2">
        <v>3</v>
      </c>
      <c r="L2" s="2">
        <v>7</v>
      </c>
      <c r="M2" s="2">
        <v>5</v>
      </c>
      <c r="N2" s="2">
        <v>1</v>
      </c>
      <c r="O2" s="2">
        <v>2</v>
      </c>
      <c r="P2" s="2">
        <v>0</v>
      </c>
      <c r="Q2" s="2">
        <v>1</v>
      </c>
      <c r="R2" s="2">
        <v>1</v>
      </c>
      <c r="S2" s="2">
        <v>3</v>
      </c>
      <c r="T2" s="2">
        <v>2</v>
      </c>
      <c r="U2" s="2">
        <v>4</v>
      </c>
      <c r="V2" s="2">
        <v>6</v>
      </c>
      <c r="W2" s="2">
        <v>2</v>
      </c>
      <c r="X2" s="2">
        <v>0</v>
      </c>
      <c r="Y2" s="2">
        <v>3</v>
      </c>
      <c r="Z2" s="2">
        <v>0</v>
      </c>
      <c r="AA2" s="2">
        <v>2</v>
      </c>
      <c r="AB2" s="2">
        <v>4</v>
      </c>
      <c r="AC2" s="2">
        <v>4</v>
      </c>
      <c r="AD2" s="2">
        <v>0</v>
      </c>
      <c r="AE2" s="2">
        <v>1</v>
      </c>
      <c r="AF2" s="2">
        <v>8</v>
      </c>
      <c r="AG2" s="2">
        <v>2</v>
      </c>
      <c r="AH2" s="2">
        <v>1</v>
      </c>
      <c r="AI2" s="2">
        <v>1</v>
      </c>
      <c r="AJ2" s="2">
        <v>0</v>
      </c>
      <c r="AK2" s="2">
        <v>0</v>
      </c>
      <c r="AL2" s="2">
        <v>1</v>
      </c>
      <c r="AM2" s="2">
        <v>7</v>
      </c>
      <c r="AN2" s="2">
        <v>0</v>
      </c>
      <c r="AO2" s="2">
        <v>1</v>
      </c>
      <c r="AP2" s="2">
        <v>5</v>
      </c>
      <c r="AQ2" s="2">
        <v>1</v>
      </c>
      <c r="AR2" s="2">
        <v>3</v>
      </c>
      <c r="AS2" s="2">
        <v>1</v>
      </c>
      <c r="AT2" s="2">
        <v>1</v>
      </c>
      <c r="AU2" s="2">
        <v>1</v>
      </c>
      <c r="AV2" s="2">
        <v>6</v>
      </c>
      <c r="AW2" s="2">
        <v>4</v>
      </c>
      <c r="AX2" s="2">
        <v>1</v>
      </c>
      <c r="AY2" s="2">
        <v>1</v>
      </c>
      <c r="AZ2" s="2">
        <v>3</v>
      </c>
      <c r="BA2" s="2">
        <v>2</v>
      </c>
      <c r="BB2" s="2">
        <v>0</v>
      </c>
      <c r="BC2" s="2">
        <v>1</v>
      </c>
      <c r="BD2" s="2">
        <v>3</v>
      </c>
      <c r="BE2" s="2">
        <v>1</v>
      </c>
      <c r="BF2" s="2">
        <v>7</v>
      </c>
      <c r="BG2" s="2">
        <v>3</v>
      </c>
      <c r="BH2" s="2">
        <v>3</v>
      </c>
      <c r="BI2" s="2">
        <v>3</v>
      </c>
      <c r="BJ2" s="2">
        <v>3</v>
      </c>
      <c r="BK2" s="2">
        <v>8</v>
      </c>
      <c r="BL2" s="2">
        <v>1</v>
      </c>
      <c r="BM2" s="2">
        <v>1</v>
      </c>
      <c r="BN2" s="2">
        <v>2</v>
      </c>
      <c r="BO2" s="2">
        <v>2</v>
      </c>
      <c r="BP2" s="2">
        <v>9</v>
      </c>
      <c r="BQ2" s="2">
        <v>1</v>
      </c>
      <c r="BR2" s="2">
        <v>3</v>
      </c>
    </row>
    <row r="3" spans="1:70" x14ac:dyDescent="0.2">
      <c r="A3" s="2">
        <v>3</v>
      </c>
      <c r="B3" s="2">
        <v>3</v>
      </c>
      <c r="C3" s="2">
        <v>8</v>
      </c>
      <c r="D3" s="2">
        <v>0</v>
      </c>
      <c r="E3" s="2">
        <v>0</v>
      </c>
      <c r="F3" s="2">
        <v>1</v>
      </c>
      <c r="G3" s="2">
        <v>0</v>
      </c>
      <c r="H3" s="2">
        <v>1</v>
      </c>
      <c r="I3" s="2">
        <v>3</v>
      </c>
      <c r="J3" s="2">
        <v>1</v>
      </c>
      <c r="K3" s="2">
        <v>1</v>
      </c>
      <c r="L3" s="2">
        <v>0</v>
      </c>
      <c r="M3" s="2">
        <v>4</v>
      </c>
      <c r="N3" s="2">
        <v>1</v>
      </c>
      <c r="O3" s="2">
        <v>2</v>
      </c>
      <c r="P3" s="2">
        <v>2</v>
      </c>
      <c r="Q3" s="2">
        <v>1</v>
      </c>
      <c r="R3" s="2">
        <v>1</v>
      </c>
      <c r="S3" s="2">
        <v>3</v>
      </c>
      <c r="T3" s="2">
        <v>1</v>
      </c>
      <c r="U3" s="2">
        <v>1</v>
      </c>
      <c r="V3" s="2">
        <v>0</v>
      </c>
      <c r="W3" s="2">
        <v>5</v>
      </c>
      <c r="X3" s="2">
        <v>3</v>
      </c>
      <c r="Y3" s="2">
        <v>1</v>
      </c>
      <c r="Z3" s="2">
        <v>0</v>
      </c>
      <c r="AA3" s="2">
        <v>0</v>
      </c>
      <c r="AB3" s="2">
        <v>2</v>
      </c>
      <c r="AC3" s="2">
        <v>4</v>
      </c>
      <c r="AD3" s="2">
        <v>0</v>
      </c>
      <c r="AE3" s="2">
        <v>1</v>
      </c>
      <c r="AF3" s="2">
        <v>4</v>
      </c>
      <c r="AG3" s="2">
        <v>5</v>
      </c>
      <c r="AH3" s="2">
        <v>1</v>
      </c>
      <c r="AI3" s="2">
        <v>0</v>
      </c>
      <c r="AJ3" s="2">
        <v>0</v>
      </c>
      <c r="AK3" s="2">
        <v>1</v>
      </c>
      <c r="AL3" s="2">
        <v>1</v>
      </c>
      <c r="AM3" s="2">
        <v>4</v>
      </c>
      <c r="AN3" s="2">
        <v>1</v>
      </c>
      <c r="AO3" s="2">
        <v>1</v>
      </c>
      <c r="AP3" s="2">
        <v>1</v>
      </c>
      <c r="AQ3" s="2">
        <v>3</v>
      </c>
      <c r="AR3" s="2">
        <v>1</v>
      </c>
      <c r="AS3" s="2">
        <v>1</v>
      </c>
      <c r="AT3" s="2">
        <v>0</v>
      </c>
      <c r="AU3" s="2">
        <v>1</v>
      </c>
      <c r="AV3" s="2">
        <v>2</v>
      </c>
      <c r="AW3" s="2">
        <v>2</v>
      </c>
      <c r="AX3" s="2">
        <v>1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1</v>
      </c>
      <c r="BE3" s="2">
        <v>0</v>
      </c>
      <c r="BF3" s="2">
        <v>4</v>
      </c>
      <c r="BG3" s="2">
        <v>4</v>
      </c>
      <c r="BH3" s="2">
        <v>0</v>
      </c>
      <c r="BI3" s="2">
        <v>0</v>
      </c>
      <c r="BJ3" s="2">
        <v>4</v>
      </c>
      <c r="BK3" s="2">
        <v>1</v>
      </c>
      <c r="BL3" s="2">
        <v>6</v>
      </c>
      <c r="BM3" s="2">
        <v>5</v>
      </c>
      <c r="BN3" s="2">
        <v>2</v>
      </c>
      <c r="BO3" s="2">
        <v>0</v>
      </c>
      <c r="BP3" s="2">
        <v>2</v>
      </c>
      <c r="BQ3" s="2">
        <v>2</v>
      </c>
      <c r="BR3" s="2">
        <v>1</v>
      </c>
    </row>
    <row r="4" spans="1:70" x14ac:dyDescent="0.2">
      <c r="A4" s="2">
        <v>1</v>
      </c>
      <c r="B4" s="2">
        <v>3</v>
      </c>
      <c r="C4" s="2">
        <v>3</v>
      </c>
      <c r="D4" s="2">
        <v>1</v>
      </c>
      <c r="E4" s="2">
        <v>1</v>
      </c>
      <c r="F4" s="2">
        <v>0</v>
      </c>
      <c r="G4" s="2">
        <v>0</v>
      </c>
      <c r="H4" s="2">
        <v>6</v>
      </c>
      <c r="I4" s="2">
        <v>15</v>
      </c>
      <c r="J4" s="2">
        <v>2</v>
      </c>
      <c r="K4" s="2">
        <v>1</v>
      </c>
      <c r="L4" s="2">
        <v>2</v>
      </c>
      <c r="M4" s="2">
        <v>2</v>
      </c>
      <c r="N4" s="2">
        <v>1</v>
      </c>
      <c r="O4" s="2">
        <v>0</v>
      </c>
      <c r="P4" s="2">
        <v>0</v>
      </c>
      <c r="Q4" s="2">
        <v>2</v>
      </c>
      <c r="R4" s="2">
        <v>4</v>
      </c>
      <c r="S4" s="2">
        <v>12</v>
      </c>
      <c r="T4" s="2">
        <v>1</v>
      </c>
      <c r="U4" s="2">
        <v>1</v>
      </c>
      <c r="V4" s="2">
        <v>2</v>
      </c>
      <c r="W4" s="2">
        <v>3</v>
      </c>
      <c r="X4" s="2">
        <v>1</v>
      </c>
      <c r="Y4" s="2">
        <v>0</v>
      </c>
      <c r="Z4" s="2">
        <v>1</v>
      </c>
      <c r="AA4" s="2">
        <v>2</v>
      </c>
      <c r="AB4" s="2">
        <v>4</v>
      </c>
      <c r="AC4" s="2">
        <v>14</v>
      </c>
      <c r="AD4" s="2">
        <v>1</v>
      </c>
      <c r="AE4" s="2">
        <v>1</v>
      </c>
      <c r="AF4" s="2">
        <v>1</v>
      </c>
      <c r="AG4" s="2">
        <v>3</v>
      </c>
      <c r="AH4" s="2">
        <v>1</v>
      </c>
      <c r="AI4" s="2">
        <v>3</v>
      </c>
      <c r="AJ4" s="2">
        <v>0</v>
      </c>
      <c r="AK4" s="2">
        <v>0</v>
      </c>
      <c r="AL4" s="2">
        <v>3</v>
      </c>
      <c r="AM4" s="2">
        <v>8</v>
      </c>
      <c r="AN4" s="2">
        <v>2</v>
      </c>
      <c r="AO4" s="2">
        <v>2</v>
      </c>
      <c r="AP4" s="2">
        <v>4</v>
      </c>
      <c r="AQ4" s="2">
        <v>5</v>
      </c>
      <c r="AR4" s="2">
        <v>1</v>
      </c>
      <c r="AS4" s="2">
        <v>1</v>
      </c>
      <c r="AT4" s="2">
        <v>1</v>
      </c>
      <c r="AU4" s="2">
        <v>0</v>
      </c>
      <c r="AV4" s="2">
        <v>5</v>
      </c>
      <c r="AW4" s="2">
        <v>9</v>
      </c>
      <c r="AX4" s="2">
        <v>2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2</v>
      </c>
      <c r="BF4" s="2">
        <v>2</v>
      </c>
      <c r="BG4" s="2">
        <v>1</v>
      </c>
      <c r="BH4" s="2">
        <v>1</v>
      </c>
      <c r="BI4" s="2">
        <v>1</v>
      </c>
      <c r="BJ4" s="2">
        <v>2</v>
      </c>
      <c r="BK4" s="2">
        <v>0</v>
      </c>
      <c r="BL4" s="2">
        <v>1</v>
      </c>
      <c r="BM4" s="2">
        <v>0</v>
      </c>
      <c r="BN4" s="2">
        <v>1</v>
      </c>
      <c r="BO4" s="2">
        <v>2</v>
      </c>
      <c r="BP4" s="2">
        <v>2</v>
      </c>
      <c r="BQ4" s="2">
        <v>3</v>
      </c>
      <c r="BR4" s="2">
        <v>0</v>
      </c>
    </row>
    <row r="5" spans="1:70" x14ac:dyDescent="0.2">
      <c r="A5" s="2">
        <v>7</v>
      </c>
      <c r="B5" s="2">
        <v>4</v>
      </c>
      <c r="C5" s="2">
        <v>4</v>
      </c>
      <c r="D5" s="2">
        <v>5</v>
      </c>
      <c r="E5" s="2">
        <v>7</v>
      </c>
      <c r="F5" s="2">
        <v>1</v>
      </c>
      <c r="G5" s="2">
        <v>7</v>
      </c>
      <c r="H5" s="2">
        <v>18</v>
      </c>
      <c r="I5" s="2">
        <v>125</v>
      </c>
      <c r="J5" s="2">
        <v>5</v>
      </c>
      <c r="K5" s="2">
        <v>2</v>
      </c>
      <c r="L5" s="2">
        <v>3</v>
      </c>
      <c r="M5" s="2">
        <v>7</v>
      </c>
      <c r="N5" s="2">
        <v>4</v>
      </c>
      <c r="O5" s="2">
        <v>5</v>
      </c>
      <c r="P5" s="2">
        <v>1</v>
      </c>
      <c r="Q5" s="2">
        <v>7</v>
      </c>
      <c r="R5" s="2">
        <v>22</v>
      </c>
      <c r="S5" s="2">
        <v>139</v>
      </c>
      <c r="T5" s="2">
        <v>3</v>
      </c>
      <c r="U5" s="2">
        <v>5</v>
      </c>
      <c r="V5" s="2">
        <v>2</v>
      </c>
      <c r="W5" s="2">
        <v>5</v>
      </c>
      <c r="X5" s="2">
        <v>4</v>
      </c>
      <c r="Y5" s="2">
        <v>4</v>
      </c>
      <c r="Z5" s="2">
        <v>2</v>
      </c>
      <c r="AA5" s="2">
        <v>8</v>
      </c>
      <c r="AB5" s="2">
        <v>15</v>
      </c>
      <c r="AC5" s="2">
        <v>130</v>
      </c>
      <c r="AD5" s="2">
        <v>3</v>
      </c>
      <c r="AE5" s="2">
        <v>3</v>
      </c>
      <c r="AF5" s="2">
        <v>0</v>
      </c>
      <c r="AG5" s="2">
        <v>2</v>
      </c>
      <c r="AH5" s="2">
        <v>4</v>
      </c>
      <c r="AI5" s="2">
        <v>2</v>
      </c>
      <c r="AJ5" s="2">
        <v>1</v>
      </c>
      <c r="AK5" s="2">
        <v>9</v>
      </c>
      <c r="AL5" s="2">
        <v>11</v>
      </c>
      <c r="AM5" s="2">
        <v>120</v>
      </c>
      <c r="AN5" s="2">
        <v>2</v>
      </c>
      <c r="AO5" s="2">
        <v>2</v>
      </c>
      <c r="AP5" s="2">
        <v>0</v>
      </c>
      <c r="AQ5" s="2">
        <v>3</v>
      </c>
      <c r="AR5" s="2">
        <v>0</v>
      </c>
      <c r="AS5" s="2">
        <v>1</v>
      </c>
      <c r="AT5" s="2">
        <v>2</v>
      </c>
      <c r="AU5" s="2">
        <v>8</v>
      </c>
      <c r="AV5" s="2">
        <v>10</v>
      </c>
      <c r="AW5" s="2">
        <v>81</v>
      </c>
      <c r="AX5" s="2">
        <v>1</v>
      </c>
      <c r="AY5" s="2">
        <v>0</v>
      </c>
      <c r="AZ5" s="2">
        <v>0</v>
      </c>
      <c r="BA5" s="2">
        <v>0</v>
      </c>
      <c r="BB5" s="2">
        <v>0</v>
      </c>
      <c r="BC5" s="2">
        <v>1</v>
      </c>
      <c r="BD5" s="2">
        <v>0</v>
      </c>
      <c r="BE5" s="2">
        <v>2</v>
      </c>
      <c r="BF5" s="2">
        <v>7</v>
      </c>
      <c r="BG5" s="2">
        <v>4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2</v>
      </c>
      <c r="BO5" s="2">
        <v>3</v>
      </c>
      <c r="BP5" s="2">
        <v>4</v>
      </c>
      <c r="BQ5" s="2">
        <v>3</v>
      </c>
      <c r="BR5" s="2">
        <v>1</v>
      </c>
    </row>
    <row r="6" spans="1:70" x14ac:dyDescent="0.2">
      <c r="A6" s="2">
        <v>10</v>
      </c>
      <c r="B6" s="2">
        <v>12</v>
      </c>
      <c r="C6" s="2">
        <v>20</v>
      </c>
      <c r="D6" s="2">
        <v>23</v>
      </c>
      <c r="E6" s="2">
        <v>15</v>
      </c>
      <c r="F6" s="2">
        <v>4</v>
      </c>
      <c r="G6" s="2">
        <v>13</v>
      </c>
      <c r="H6" s="2">
        <v>53</v>
      </c>
      <c r="I6" s="2">
        <v>163</v>
      </c>
      <c r="J6" s="2">
        <v>10</v>
      </c>
      <c r="K6" s="2">
        <v>13</v>
      </c>
      <c r="L6" s="2">
        <v>15</v>
      </c>
      <c r="M6" s="2">
        <v>22</v>
      </c>
      <c r="N6" s="2">
        <v>18</v>
      </c>
      <c r="O6" s="2">
        <v>16</v>
      </c>
      <c r="P6" s="2">
        <v>3</v>
      </c>
      <c r="Q6" s="2">
        <v>16</v>
      </c>
      <c r="R6" s="2">
        <v>62</v>
      </c>
      <c r="S6" s="2">
        <v>155</v>
      </c>
      <c r="T6" s="2">
        <v>6</v>
      </c>
      <c r="U6" s="2">
        <v>13</v>
      </c>
      <c r="V6" s="2">
        <v>9</v>
      </c>
      <c r="W6" s="2">
        <v>27</v>
      </c>
      <c r="X6" s="2">
        <v>23</v>
      </c>
      <c r="Y6" s="2">
        <v>12</v>
      </c>
      <c r="Z6" s="2">
        <v>3</v>
      </c>
      <c r="AA6" s="2">
        <v>24</v>
      </c>
      <c r="AB6" s="2">
        <v>49</v>
      </c>
      <c r="AC6" s="2">
        <v>138</v>
      </c>
      <c r="AD6" s="2">
        <v>6</v>
      </c>
      <c r="AE6" s="2">
        <v>8</v>
      </c>
      <c r="AF6" s="2">
        <v>9</v>
      </c>
      <c r="AG6" s="2">
        <v>17</v>
      </c>
      <c r="AH6" s="2">
        <v>9</v>
      </c>
      <c r="AI6" s="2">
        <v>8</v>
      </c>
      <c r="AJ6" s="2">
        <v>1</v>
      </c>
      <c r="AK6" s="2">
        <v>19</v>
      </c>
      <c r="AL6" s="2">
        <v>52</v>
      </c>
      <c r="AM6" s="2">
        <v>153</v>
      </c>
      <c r="AN6" s="2">
        <v>7</v>
      </c>
      <c r="AO6" s="2">
        <v>9</v>
      </c>
      <c r="AP6" s="2">
        <v>12</v>
      </c>
      <c r="AQ6" s="2">
        <v>23</v>
      </c>
      <c r="AR6" s="2">
        <v>17</v>
      </c>
      <c r="AS6" s="2">
        <v>9</v>
      </c>
      <c r="AT6" s="2">
        <v>4</v>
      </c>
      <c r="AU6" s="2">
        <v>12</v>
      </c>
      <c r="AV6" s="2">
        <v>47</v>
      </c>
      <c r="AW6" s="2">
        <v>138</v>
      </c>
      <c r="AX6" s="2">
        <v>6</v>
      </c>
      <c r="AY6" s="2">
        <v>1</v>
      </c>
      <c r="AZ6" s="2">
        <v>7</v>
      </c>
      <c r="BA6" s="2">
        <v>6</v>
      </c>
      <c r="BB6" s="2">
        <v>1</v>
      </c>
      <c r="BC6" s="2">
        <v>8</v>
      </c>
      <c r="BD6" s="2">
        <v>0</v>
      </c>
      <c r="BE6" s="2">
        <v>2</v>
      </c>
      <c r="BF6" s="2">
        <v>12</v>
      </c>
      <c r="BG6" s="2">
        <v>16</v>
      </c>
      <c r="BH6" s="2">
        <v>7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4</v>
      </c>
      <c r="BP6" s="2">
        <v>5</v>
      </c>
      <c r="BQ6" s="2">
        <v>18</v>
      </c>
      <c r="BR6" s="2">
        <v>2</v>
      </c>
    </row>
    <row r="7" spans="1:70" x14ac:dyDescent="0.2">
      <c r="A7" s="2">
        <v>15</v>
      </c>
      <c r="B7" s="2">
        <v>44</v>
      </c>
      <c r="C7" s="2">
        <v>72</v>
      </c>
      <c r="D7" s="2">
        <v>86</v>
      </c>
      <c r="E7" s="2">
        <v>46</v>
      </c>
      <c r="F7" s="2">
        <v>8</v>
      </c>
      <c r="G7" s="2">
        <v>42</v>
      </c>
      <c r="H7" s="2">
        <v>167</v>
      </c>
      <c r="I7" s="2">
        <v>304</v>
      </c>
      <c r="J7" s="2">
        <v>52</v>
      </c>
      <c r="K7" s="2">
        <v>21</v>
      </c>
      <c r="L7" s="2">
        <v>53</v>
      </c>
      <c r="M7" s="2">
        <v>89</v>
      </c>
      <c r="N7" s="2">
        <v>99</v>
      </c>
      <c r="O7" s="2">
        <v>51</v>
      </c>
      <c r="P7" s="2">
        <v>11</v>
      </c>
      <c r="Q7" s="2">
        <v>46</v>
      </c>
      <c r="R7" s="2">
        <v>177</v>
      </c>
      <c r="S7" s="2">
        <v>331</v>
      </c>
      <c r="T7" s="2">
        <v>46</v>
      </c>
      <c r="U7" s="2">
        <v>17</v>
      </c>
      <c r="V7" s="2">
        <v>46</v>
      </c>
      <c r="W7" s="2">
        <v>82</v>
      </c>
      <c r="X7" s="2">
        <v>102</v>
      </c>
      <c r="Y7" s="2">
        <v>45</v>
      </c>
      <c r="Z7" s="2">
        <v>5</v>
      </c>
      <c r="AA7" s="2">
        <v>41</v>
      </c>
      <c r="AB7" s="2">
        <v>172</v>
      </c>
      <c r="AC7" s="2">
        <v>295</v>
      </c>
      <c r="AD7" s="2">
        <v>45</v>
      </c>
      <c r="AE7" s="2">
        <v>20</v>
      </c>
      <c r="AF7" s="2">
        <v>49</v>
      </c>
      <c r="AG7" s="2">
        <v>77</v>
      </c>
      <c r="AH7" s="2">
        <v>101</v>
      </c>
      <c r="AI7" s="2">
        <v>57</v>
      </c>
      <c r="AJ7" s="2">
        <v>7</v>
      </c>
      <c r="AK7" s="2">
        <v>48</v>
      </c>
      <c r="AL7" s="2">
        <v>156</v>
      </c>
      <c r="AM7" s="2">
        <v>296</v>
      </c>
      <c r="AN7" s="2">
        <v>48</v>
      </c>
      <c r="AO7" s="2">
        <v>20</v>
      </c>
      <c r="AP7" s="2">
        <v>37</v>
      </c>
      <c r="AQ7" s="2">
        <v>67</v>
      </c>
      <c r="AR7" s="2">
        <v>77</v>
      </c>
      <c r="AS7" s="2">
        <v>57</v>
      </c>
      <c r="AT7" s="2">
        <v>7</v>
      </c>
      <c r="AU7" s="2">
        <v>35</v>
      </c>
      <c r="AV7" s="2">
        <v>140</v>
      </c>
      <c r="AW7" s="2">
        <v>278</v>
      </c>
      <c r="AX7" s="2">
        <v>21</v>
      </c>
      <c r="AY7" s="2">
        <v>4</v>
      </c>
      <c r="AZ7" s="2">
        <v>14</v>
      </c>
      <c r="BA7" s="2">
        <v>12</v>
      </c>
      <c r="BB7" s="2">
        <v>5</v>
      </c>
      <c r="BC7" s="2">
        <v>13</v>
      </c>
      <c r="BD7" s="2">
        <v>1</v>
      </c>
      <c r="BE7" s="2">
        <v>7</v>
      </c>
      <c r="BF7" s="2">
        <v>10</v>
      </c>
      <c r="BG7" s="2">
        <v>19</v>
      </c>
      <c r="BH7" s="2">
        <v>1</v>
      </c>
      <c r="BI7" s="2">
        <v>2</v>
      </c>
      <c r="BJ7" s="2">
        <v>5</v>
      </c>
      <c r="BK7" s="2">
        <v>2</v>
      </c>
      <c r="BL7" s="2">
        <v>0</v>
      </c>
      <c r="BM7" s="2">
        <v>8</v>
      </c>
      <c r="BN7" s="2">
        <v>1</v>
      </c>
      <c r="BO7" s="2">
        <v>8</v>
      </c>
      <c r="BP7" s="2">
        <v>10</v>
      </c>
      <c r="BQ7" s="2">
        <v>16</v>
      </c>
      <c r="BR7" s="2">
        <v>1</v>
      </c>
    </row>
    <row r="8" spans="1:70" x14ac:dyDescent="0.2">
      <c r="A8" s="2">
        <v>38</v>
      </c>
      <c r="B8" s="2">
        <v>78</v>
      </c>
      <c r="C8" s="2">
        <v>110</v>
      </c>
      <c r="D8" s="2">
        <v>212</v>
      </c>
      <c r="E8" s="2">
        <v>105</v>
      </c>
      <c r="F8" s="2">
        <v>20</v>
      </c>
      <c r="G8" s="2">
        <v>38</v>
      </c>
      <c r="H8" s="2">
        <v>125</v>
      </c>
      <c r="I8" s="2">
        <v>361</v>
      </c>
      <c r="J8" s="2">
        <v>23</v>
      </c>
      <c r="K8" s="2">
        <v>43</v>
      </c>
      <c r="L8" s="2">
        <v>82</v>
      </c>
      <c r="M8" s="2">
        <v>128</v>
      </c>
      <c r="N8" s="2">
        <v>222</v>
      </c>
      <c r="O8" s="2">
        <v>113</v>
      </c>
      <c r="P8" s="2">
        <v>23</v>
      </c>
      <c r="Q8" s="2">
        <v>42</v>
      </c>
      <c r="R8" s="2">
        <v>133</v>
      </c>
      <c r="S8" s="2">
        <v>375</v>
      </c>
      <c r="T8" s="2">
        <v>21</v>
      </c>
      <c r="U8" s="2">
        <v>38</v>
      </c>
      <c r="V8" s="2">
        <v>80</v>
      </c>
      <c r="W8" s="2">
        <v>138</v>
      </c>
      <c r="X8" s="2">
        <v>208</v>
      </c>
      <c r="Y8" s="2">
        <v>128</v>
      </c>
      <c r="Z8" s="2">
        <v>24</v>
      </c>
      <c r="AA8" s="2">
        <v>45</v>
      </c>
      <c r="AB8" s="2">
        <v>124</v>
      </c>
      <c r="AC8" s="2">
        <v>337</v>
      </c>
      <c r="AD8" s="2">
        <v>34</v>
      </c>
      <c r="AE8" s="2">
        <v>36</v>
      </c>
      <c r="AF8" s="2">
        <v>77</v>
      </c>
      <c r="AG8" s="2">
        <v>129</v>
      </c>
      <c r="AH8" s="2">
        <v>207</v>
      </c>
      <c r="AI8" s="2">
        <v>118</v>
      </c>
      <c r="AJ8" s="2">
        <v>20</v>
      </c>
      <c r="AK8" s="2">
        <v>43</v>
      </c>
      <c r="AL8" s="2">
        <v>149</v>
      </c>
      <c r="AM8" s="2">
        <v>333</v>
      </c>
      <c r="AN8" s="2">
        <v>30</v>
      </c>
      <c r="AO8" s="2">
        <v>38</v>
      </c>
      <c r="AP8" s="2">
        <v>75</v>
      </c>
      <c r="AQ8" s="2">
        <v>116</v>
      </c>
      <c r="AR8" s="2">
        <v>187</v>
      </c>
      <c r="AS8" s="2">
        <v>105</v>
      </c>
      <c r="AT8" s="2">
        <v>24</v>
      </c>
      <c r="AU8" s="2">
        <v>40</v>
      </c>
      <c r="AV8" s="2">
        <v>121</v>
      </c>
      <c r="AW8" s="2">
        <v>327</v>
      </c>
      <c r="AX8" s="2">
        <v>26</v>
      </c>
      <c r="AY8" s="2">
        <v>10</v>
      </c>
      <c r="AZ8" s="2">
        <v>12</v>
      </c>
      <c r="BA8" s="2">
        <v>16</v>
      </c>
      <c r="BB8" s="2">
        <v>8</v>
      </c>
      <c r="BC8" s="2">
        <v>25</v>
      </c>
      <c r="BD8" s="2">
        <v>4</v>
      </c>
      <c r="BE8" s="2">
        <v>8</v>
      </c>
      <c r="BF8" s="2">
        <v>18</v>
      </c>
      <c r="BG8" s="2">
        <v>34</v>
      </c>
      <c r="BH8" s="2">
        <v>6</v>
      </c>
      <c r="BI8" s="2">
        <v>7</v>
      </c>
      <c r="BJ8" s="2">
        <v>8</v>
      </c>
      <c r="BK8" s="2">
        <v>11</v>
      </c>
      <c r="BL8" s="2">
        <v>5</v>
      </c>
      <c r="BM8" s="2">
        <v>24</v>
      </c>
      <c r="BN8" s="2">
        <v>4</v>
      </c>
      <c r="BO8" s="2">
        <v>14</v>
      </c>
      <c r="BP8" s="2">
        <v>14</v>
      </c>
      <c r="BQ8" s="2">
        <v>34</v>
      </c>
      <c r="BR8" s="2">
        <v>4</v>
      </c>
    </row>
    <row r="9" spans="1:70" x14ac:dyDescent="0.2">
      <c r="A9" s="2">
        <v>41</v>
      </c>
      <c r="B9" s="2">
        <v>73</v>
      </c>
      <c r="C9" s="2">
        <v>145</v>
      </c>
      <c r="D9" s="2">
        <v>167</v>
      </c>
      <c r="E9" s="2">
        <v>98</v>
      </c>
      <c r="F9" s="2">
        <v>28</v>
      </c>
      <c r="G9" s="2">
        <v>41</v>
      </c>
      <c r="H9" s="2">
        <v>89</v>
      </c>
      <c r="I9" s="2">
        <v>198</v>
      </c>
      <c r="J9" s="2">
        <v>20</v>
      </c>
      <c r="K9" s="2">
        <v>36</v>
      </c>
      <c r="L9" s="2">
        <v>85</v>
      </c>
      <c r="M9" s="2">
        <v>148</v>
      </c>
      <c r="N9" s="2">
        <v>165</v>
      </c>
      <c r="O9" s="2">
        <v>101</v>
      </c>
      <c r="P9" s="2">
        <v>30</v>
      </c>
      <c r="Q9" s="2">
        <v>41</v>
      </c>
      <c r="R9" s="2">
        <v>83</v>
      </c>
      <c r="S9" s="2">
        <v>199</v>
      </c>
      <c r="T9" s="2">
        <v>13</v>
      </c>
      <c r="U9" s="2">
        <v>39</v>
      </c>
      <c r="V9" s="2">
        <v>92</v>
      </c>
      <c r="W9" s="2">
        <v>164</v>
      </c>
      <c r="X9" s="2">
        <v>179</v>
      </c>
      <c r="Y9" s="2">
        <v>99</v>
      </c>
      <c r="Z9" s="2">
        <v>20</v>
      </c>
      <c r="AA9" s="2">
        <v>36</v>
      </c>
      <c r="AB9" s="2">
        <v>84</v>
      </c>
      <c r="AC9" s="2">
        <v>183</v>
      </c>
      <c r="AD9" s="2">
        <v>29</v>
      </c>
      <c r="AE9" s="2">
        <v>43</v>
      </c>
      <c r="AF9" s="2">
        <v>70</v>
      </c>
      <c r="AG9" s="2">
        <v>121</v>
      </c>
      <c r="AH9" s="2">
        <v>159</v>
      </c>
      <c r="AI9" s="2">
        <v>89</v>
      </c>
      <c r="AJ9" s="2">
        <v>19</v>
      </c>
      <c r="AK9" s="2">
        <v>45</v>
      </c>
      <c r="AL9" s="2">
        <v>84</v>
      </c>
      <c r="AM9" s="2">
        <v>181</v>
      </c>
      <c r="AN9" s="2">
        <v>19</v>
      </c>
      <c r="AO9" s="2">
        <v>37</v>
      </c>
      <c r="AP9" s="2">
        <v>67</v>
      </c>
      <c r="AQ9" s="2">
        <v>119</v>
      </c>
      <c r="AR9" s="2">
        <v>129</v>
      </c>
      <c r="AS9" s="2">
        <v>94</v>
      </c>
      <c r="AT9" s="2">
        <v>19</v>
      </c>
      <c r="AU9" s="2">
        <v>45</v>
      </c>
      <c r="AV9" s="2">
        <v>84</v>
      </c>
      <c r="AW9" s="2">
        <v>156</v>
      </c>
      <c r="AX9" s="2">
        <v>25</v>
      </c>
      <c r="AY9" s="2">
        <v>19</v>
      </c>
      <c r="AZ9" s="2">
        <v>21</v>
      </c>
      <c r="BA9" s="2">
        <v>56</v>
      </c>
      <c r="BB9" s="2">
        <v>13</v>
      </c>
      <c r="BC9" s="2">
        <v>40</v>
      </c>
      <c r="BD9" s="2">
        <v>5</v>
      </c>
      <c r="BE9" s="2">
        <v>23</v>
      </c>
      <c r="BF9" s="2">
        <v>42</v>
      </c>
      <c r="BG9" s="2">
        <v>48</v>
      </c>
      <c r="BH9" s="2">
        <v>23</v>
      </c>
      <c r="BI9" s="2">
        <v>7</v>
      </c>
      <c r="BJ9" s="2">
        <v>12</v>
      </c>
      <c r="BK9" s="2">
        <v>21</v>
      </c>
      <c r="BL9" s="2">
        <v>4</v>
      </c>
      <c r="BM9" s="2">
        <v>29</v>
      </c>
      <c r="BN9" s="2">
        <v>25</v>
      </c>
      <c r="BO9" s="2">
        <v>21</v>
      </c>
      <c r="BP9" s="2">
        <v>23</v>
      </c>
      <c r="BQ9" s="2">
        <v>94</v>
      </c>
      <c r="BR9" s="2">
        <v>4</v>
      </c>
    </row>
    <row r="10" spans="1:70" x14ac:dyDescent="0.2">
      <c r="A10" s="2">
        <v>35</v>
      </c>
      <c r="B10" s="2">
        <v>61</v>
      </c>
      <c r="C10" s="2">
        <v>122</v>
      </c>
      <c r="D10" s="2">
        <v>64</v>
      </c>
      <c r="E10" s="2">
        <v>85</v>
      </c>
      <c r="F10" s="2">
        <v>26</v>
      </c>
      <c r="G10" s="2">
        <v>33</v>
      </c>
      <c r="H10" s="2">
        <v>74</v>
      </c>
      <c r="I10" s="2">
        <v>105</v>
      </c>
      <c r="J10" s="2">
        <v>15</v>
      </c>
      <c r="K10" s="2">
        <v>30</v>
      </c>
      <c r="L10" s="2">
        <v>60</v>
      </c>
      <c r="M10" s="2">
        <v>119</v>
      </c>
      <c r="N10" s="2">
        <v>66</v>
      </c>
      <c r="O10" s="2">
        <v>87</v>
      </c>
      <c r="P10" s="2">
        <v>23</v>
      </c>
      <c r="Q10" s="2">
        <v>32</v>
      </c>
      <c r="R10" s="2">
        <v>69</v>
      </c>
      <c r="S10" s="2">
        <v>112</v>
      </c>
      <c r="T10" s="2">
        <v>19</v>
      </c>
      <c r="U10" s="2">
        <v>30</v>
      </c>
      <c r="V10" s="2">
        <v>68</v>
      </c>
      <c r="W10" s="2">
        <v>128</v>
      </c>
      <c r="X10" s="2">
        <v>68</v>
      </c>
      <c r="Y10" s="2">
        <v>95</v>
      </c>
      <c r="Z10" s="2">
        <v>14</v>
      </c>
      <c r="AA10" s="2">
        <v>35</v>
      </c>
      <c r="AB10" s="2">
        <v>65</v>
      </c>
      <c r="AC10" s="2">
        <v>121</v>
      </c>
      <c r="AD10" s="2">
        <v>15</v>
      </c>
      <c r="AE10" s="2">
        <v>35</v>
      </c>
      <c r="AF10" s="2">
        <v>60</v>
      </c>
      <c r="AG10" s="2">
        <v>119</v>
      </c>
      <c r="AH10" s="2">
        <v>56</v>
      </c>
      <c r="AI10" s="2">
        <v>97</v>
      </c>
      <c r="AJ10" s="2">
        <v>21</v>
      </c>
      <c r="AK10" s="2">
        <v>36</v>
      </c>
      <c r="AL10" s="2">
        <v>82</v>
      </c>
      <c r="AM10" s="2">
        <v>126</v>
      </c>
      <c r="AN10" s="2">
        <v>14</v>
      </c>
      <c r="AO10" s="2">
        <v>34</v>
      </c>
      <c r="AP10" s="2">
        <v>60</v>
      </c>
      <c r="AQ10" s="2">
        <v>117</v>
      </c>
      <c r="AR10" s="2">
        <v>62</v>
      </c>
      <c r="AS10" s="2">
        <v>80</v>
      </c>
      <c r="AT10" s="2">
        <v>18</v>
      </c>
      <c r="AU10" s="2">
        <v>43</v>
      </c>
      <c r="AV10" s="2">
        <v>75</v>
      </c>
      <c r="AW10" s="2">
        <v>99</v>
      </c>
      <c r="AX10" s="2">
        <v>16</v>
      </c>
      <c r="AY10" s="2">
        <v>16</v>
      </c>
      <c r="AZ10" s="2">
        <v>34</v>
      </c>
      <c r="BA10" s="2">
        <v>80</v>
      </c>
      <c r="BB10" s="2">
        <v>27</v>
      </c>
      <c r="BC10" s="2">
        <v>45</v>
      </c>
      <c r="BD10" s="2">
        <v>9</v>
      </c>
      <c r="BE10" s="2">
        <v>45</v>
      </c>
      <c r="BF10" s="2">
        <v>36</v>
      </c>
      <c r="BG10" s="2">
        <v>59</v>
      </c>
      <c r="BH10" s="2">
        <v>28</v>
      </c>
      <c r="BI10" s="2">
        <v>5</v>
      </c>
      <c r="BJ10" s="2">
        <v>18</v>
      </c>
      <c r="BK10" s="2">
        <v>40</v>
      </c>
      <c r="BL10" s="2">
        <v>12</v>
      </c>
      <c r="BM10" s="2">
        <v>75</v>
      </c>
      <c r="BN10" s="2">
        <v>22</v>
      </c>
      <c r="BO10" s="2">
        <v>25</v>
      </c>
      <c r="BP10" s="2">
        <v>29</v>
      </c>
      <c r="BQ10" s="2">
        <v>73</v>
      </c>
      <c r="BR10" s="2">
        <v>5</v>
      </c>
    </row>
    <row r="11" spans="1:70" x14ac:dyDescent="0.2">
      <c r="A11" s="2">
        <v>45</v>
      </c>
      <c r="B11" s="2">
        <v>62</v>
      </c>
      <c r="C11" s="2">
        <v>138</v>
      </c>
      <c r="D11" s="2">
        <v>50</v>
      </c>
      <c r="E11" s="2">
        <v>68</v>
      </c>
      <c r="F11" s="2">
        <v>15</v>
      </c>
      <c r="G11" s="2">
        <v>45</v>
      </c>
      <c r="H11" s="2">
        <v>111</v>
      </c>
      <c r="I11" s="2">
        <v>145</v>
      </c>
      <c r="J11" s="2">
        <v>13</v>
      </c>
      <c r="K11" s="2">
        <v>33</v>
      </c>
      <c r="L11" s="2">
        <v>57</v>
      </c>
      <c r="M11" s="2">
        <v>111</v>
      </c>
      <c r="N11" s="2">
        <v>41</v>
      </c>
      <c r="O11" s="2">
        <v>67</v>
      </c>
      <c r="P11" s="2">
        <v>14</v>
      </c>
      <c r="Q11" s="2">
        <v>45</v>
      </c>
      <c r="R11" s="2">
        <v>78</v>
      </c>
      <c r="S11" s="2">
        <v>160</v>
      </c>
      <c r="T11" s="2">
        <v>15</v>
      </c>
      <c r="U11" s="2">
        <v>37</v>
      </c>
      <c r="V11" s="2">
        <v>72</v>
      </c>
      <c r="W11" s="2">
        <v>112</v>
      </c>
      <c r="X11" s="2">
        <v>54</v>
      </c>
      <c r="Y11" s="2">
        <v>74</v>
      </c>
      <c r="Z11" s="2">
        <v>18</v>
      </c>
      <c r="AA11" s="2">
        <v>46</v>
      </c>
      <c r="AB11" s="2">
        <v>89</v>
      </c>
      <c r="AC11" s="2">
        <v>122</v>
      </c>
      <c r="AD11" s="2">
        <v>14</v>
      </c>
      <c r="AE11" s="2">
        <v>40</v>
      </c>
      <c r="AF11" s="2">
        <v>63</v>
      </c>
      <c r="AG11" s="2">
        <v>125</v>
      </c>
      <c r="AH11" s="2">
        <v>39</v>
      </c>
      <c r="AI11" s="2">
        <v>57</v>
      </c>
      <c r="AJ11" s="2">
        <v>20</v>
      </c>
      <c r="AK11" s="2">
        <v>40</v>
      </c>
      <c r="AL11" s="2">
        <v>90</v>
      </c>
      <c r="AM11" s="2">
        <v>136</v>
      </c>
      <c r="AN11" s="2">
        <v>12</v>
      </c>
      <c r="AO11" s="2">
        <v>39</v>
      </c>
      <c r="AP11" s="2">
        <v>63</v>
      </c>
      <c r="AQ11" s="2">
        <v>119</v>
      </c>
      <c r="AR11" s="2">
        <v>41</v>
      </c>
      <c r="AS11" s="2">
        <v>64</v>
      </c>
      <c r="AT11" s="2">
        <v>15</v>
      </c>
      <c r="AU11" s="2">
        <v>55</v>
      </c>
      <c r="AV11" s="2">
        <v>126</v>
      </c>
      <c r="AW11" s="2">
        <v>163</v>
      </c>
      <c r="AX11" s="2">
        <v>35</v>
      </c>
      <c r="AY11" s="2">
        <v>29</v>
      </c>
      <c r="AZ11" s="2">
        <v>51</v>
      </c>
      <c r="BA11" s="2">
        <v>99</v>
      </c>
      <c r="BB11" s="2">
        <v>35</v>
      </c>
      <c r="BC11" s="2">
        <v>42</v>
      </c>
      <c r="BD11" s="2">
        <v>15</v>
      </c>
      <c r="BE11" s="2">
        <v>50</v>
      </c>
      <c r="BF11" s="2">
        <v>48</v>
      </c>
      <c r="BG11" s="2">
        <v>66</v>
      </c>
      <c r="BH11" s="2">
        <v>19</v>
      </c>
      <c r="BI11" s="2">
        <v>23</v>
      </c>
      <c r="BJ11" s="2">
        <v>21</v>
      </c>
      <c r="BK11" s="2">
        <v>55</v>
      </c>
      <c r="BL11" s="2">
        <v>17</v>
      </c>
      <c r="BM11" s="2">
        <v>38</v>
      </c>
      <c r="BN11" s="2">
        <v>33</v>
      </c>
      <c r="BO11" s="2">
        <v>32</v>
      </c>
      <c r="BP11" s="2">
        <v>41</v>
      </c>
      <c r="BQ11" s="2">
        <v>68</v>
      </c>
      <c r="BR11" s="2">
        <v>2</v>
      </c>
    </row>
    <row r="12" spans="1:70" x14ac:dyDescent="0.2">
      <c r="A12" s="2">
        <v>90</v>
      </c>
      <c r="B12" s="2">
        <v>83</v>
      </c>
      <c r="C12" s="2">
        <v>166</v>
      </c>
      <c r="D12" s="2">
        <v>71</v>
      </c>
      <c r="E12" s="2">
        <v>84</v>
      </c>
      <c r="F12" s="2">
        <v>26</v>
      </c>
      <c r="G12" s="2">
        <v>60</v>
      </c>
      <c r="H12" s="2">
        <v>91</v>
      </c>
      <c r="I12" s="2">
        <v>177</v>
      </c>
      <c r="J12" s="2">
        <v>15</v>
      </c>
      <c r="K12" s="2">
        <v>66</v>
      </c>
      <c r="L12" s="2">
        <v>86</v>
      </c>
      <c r="M12" s="2">
        <v>189</v>
      </c>
      <c r="N12" s="2">
        <v>87</v>
      </c>
      <c r="O12" s="2">
        <v>98</v>
      </c>
      <c r="P12" s="2">
        <v>26</v>
      </c>
      <c r="Q12" s="2">
        <v>54</v>
      </c>
      <c r="R12" s="2">
        <v>95</v>
      </c>
      <c r="S12" s="2">
        <v>178</v>
      </c>
      <c r="T12" s="2">
        <v>22</v>
      </c>
      <c r="U12" s="2">
        <v>91</v>
      </c>
      <c r="V12" s="2">
        <v>87</v>
      </c>
      <c r="W12" s="2">
        <v>183</v>
      </c>
      <c r="X12" s="2">
        <v>87</v>
      </c>
      <c r="Y12" s="2">
        <v>118</v>
      </c>
      <c r="Z12" s="2">
        <v>23</v>
      </c>
      <c r="AA12" s="2">
        <v>63</v>
      </c>
      <c r="AB12" s="2">
        <v>100</v>
      </c>
      <c r="AC12" s="2">
        <v>200</v>
      </c>
      <c r="AD12" s="2">
        <v>31</v>
      </c>
      <c r="AE12" s="2">
        <v>73</v>
      </c>
      <c r="AF12" s="2">
        <v>84</v>
      </c>
      <c r="AG12" s="2">
        <v>173</v>
      </c>
      <c r="AH12" s="2">
        <v>79</v>
      </c>
      <c r="AI12" s="2">
        <v>99</v>
      </c>
      <c r="AJ12" s="2">
        <v>24</v>
      </c>
      <c r="AK12" s="2">
        <v>68</v>
      </c>
      <c r="AL12" s="2">
        <v>85</v>
      </c>
      <c r="AM12" s="2">
        <v>183</v>
      </c>
      <c r="AN12" s="2">
        <v>33</v>
      </c>
      <c r="AO12" s="2">
        <v>84</v>
      </c>
      <c r="AP12" s="2">
        <v>89</v>
      </c>
      <c r="AQ12" s="2">
        <v>156</v>
      </c>
      <c r="AR12" s="2">
        <v>99</v>
      </c>
      <c r="AS12" s="2">
        <v>115</v>
      </c>
      <c r="AT12" s="2">
        <v>27</v>
      </c>
      <c r="AU12" s="2">
        <v>60</v>
      </c>
      <c r="AV12" s="2">
        <v>98</v>
      </c>
      <c r="AW12" s="2">
        <v>181</v>
      </c>
      <c r="AX12" s="2">
        <v>33</v>
      </c>
      <c r="AY12" s="2">
        <v>26</v>
      </c>
      <c r="AZ12" s="2">
        <v>50</v>
      </c>
      <c r="BA12" s="2">
        <v>98</v>
      </c>
      <c r="BB12" s="2">
        <v>50</v>
      </c>
      <c r="BC12" s="2">
        <v>35</v>
      </c>
      <c r="BD12" s="2">
        <v>18</v>
      </c>
      <c r="BE12" s="2">
        <v>31</v>
      </c>
      <c r="BF12" s="2">
        <v>40</v>
      </c>
      <c r="BG12" s="2">
        <v>67</v>
      </c>
      <c r="BH12" s="2">
        <v>29</v>
      </c>
      <c r="BI12" s="2">
        <v>17</v>
      </c>
      <c r="BJ12" s="2">
        <v>28</v>
      </c>
      <c r="BK12" s="2">
        <v>103</v>
      </c>
      <c r="BL12" s="2">
        <v>41</v>
      </c>
      <c r="BM12" s="2">
        <v>60</v>
      </c>
      <c r="BN12" s="2">
        <v>22</v>
      </c>
      <c r="BO12" s="2">
        <v>24</v>
      </c>
      <c r="BP12" s="2">
        <v>42</v>
      </c>
      <c r="BQ12" s="2">
        <v>38</v>
      </c>
      <c r="BR12" s="2">
        <v>15</v>
      </c>
    </row>
    <row r="13" spans="1:70" x14ac:dyDescent="0.2">
      <c r="A13" s="2">
        <v>86</v>
      </c>
      <c r="B13" s="2">
        <v>109</v>
      </c>
      <c r="C13" s="2">
        <v>175</v>
      </c>
      <c r="D13" s="2">
        <v>124</v>
      </c>
      <c r="E13" s="2">
        <v>102</v>
      </c>
      <c r="F13" s="2">
        <v>19</v>
      </c>
      <c r="G13" s="2">
        <v>51</v>
      </c>
      <c r="H13" s="2">
        <v>81</v>
      </c>
      <c r="I13" s="2">
        <v>174</v>
      </c>
      <c r="J13" s="2">
        <v>32</v>
      </c>
      <c r="K13" s="2">
        <v>79</v>
      </c>
      <c r="L13" s="2">
        <v>103</v>
      </c>
      <c r="M13" s="2">
        <v>186</v>
      </c>
      <c r="N13" s="2">
        <v>137</v>
      </c>
      <c r="O13" s="2">
        <v>100</v>
      </c>
      <c r="P13" s="2">
        <v>30</v>
      </c>
      <c r="Q13" s="2">
        <v>57</v>
      </c>
      <c r="R13" s="2">
        <v>96</v>
      </c>
      <c r="S13" s="2">
        <v>180</v>
      </c>
      <c r="T13" s="2">
        <v>16</v>
      </c>
      <c r="U13" s="2">
        <v>67</v>
      </c>
      <c r="V13" s="2">
        <v>113</v>
      </c>
      <c r="W13" s="2">
        <v>217</v>
      </c>
      <c r="X13" s="2">
        <v>122</v>
      </c>
      <c r="Y13" s="2">
        <v>102</v>
      </c>
      <c r="Z13" s="2">
        <v>23</v>
      </c>
      <c r="AA13" s="2">
        <v>40</v>
      </c>
      <c r="AB13" s="2">
        <v>91</v>
      </c>
      <c r="AC13" s="2">
        <v>197</v>
      </c>
      <c r="AD13" s="2">
        <v>23</v>
      </c>
      <c r="AE13" s="2">
        <v>54</v>
      </c>
      <c r="AF13" s="2">
        <v>78</v>
      </c>
      <c r="AG13" s="2">
        <v>140</v>
      </c>
      <c r="AH13" s="2">
        <v>111</v>
      </c>
      <c r="AI13" s="2">
        <v>86</v>
      </c>
      <c r="AJ13" s="2">
        <v>17</v>
      </c>
      <c r="AK13" s="2">
        <v>60</v>
      </c>
      <c r="AL13" s="2">
        <v>88</v>
      </c>
      <c r="AM13" s="2">
        <v>187</v>
      </c>
      <c r="AN13" s="2">
        <v>23</v>
      </c>
      <c r="AO13" s="2">
        <v>94</v>
      </c>
      <c r="AP13" s="2">
        <v>118</v>
      </c>
      <c r="AQ13" s="2">
        <v>195</v>
      </c>
      <c r="AR13" s="2">
        <v>124</v>
      </c>
      <c r="AS13" s="2">
        <v>108</v>
      </c>
      <c r="AT13" s="2">
        <v>31</v>
      </c>
      <c r="AU13" s="2">
        <v>56</v>
      </c>
      <c r="AV13" s="2">
        <v>103</v>
      </c>
      <c r="AW13" s="2">
        <v>163</v>
      </c>
      <c r="AX13" s="2">
        <v>13</v>
      </c>
      <c r="AY13" s="2">
        <v>36</v>
      </c>
      <c r="AZ13" s="2">
        <v>46</v>
      </c>
      <c r="BA13" s="2">
        <v>97</v>
      </c>
      <c r="BB13" s="2">
        <v>59</v>
      </c>
      <c r="BC13" s="2">
        <v>50</v>
      </c>
      <c r="BD13" s="2">
        <v>12</v>
      </c>
      <c r="BE13" s="2">
        <v>36</v>
      </c>
      <c r="BF13" s="2">
        <v>48</v>
      </c>
      <c r="BG13" s="2">
        <v>77</v>
      </c>
      <c r="BH13" s="2">
        <v>26</v>
      </c>
      <c r="BI13" s="2">
        <v>22</v>
      </c>
      <c r="BJ13" s="2">
        <v>43</v>
      </c>
      <c r="BK13" s="2">
        <v>78</v>
      </c>
      <c r="BL13" s="2">
        <v>36</v>
      </c>
      <c r="BM13" s="2">
        <v>32</v>
      </c>
      <c r="BN13" s="2">
        <v>21</v>
      </c>
      <c r="BO13" s="2">
        <v>30</v>
      </c>
      <c r="BP13" s="2">
        <v>34</v>
      </c>
      <c r="BQ13" s="2">
        <v>59</v>
      </c>
      <c r="BR13" s="2">
        <v>24</v>
      </c>
    </row>
    <row r="14" spans="1:70" x14ac:dyDescent="0.2">
      <c r="A14" s="2">
        <v>38</v>
      </c>
      <c r="B14" s="2">
        <v>96</v>
      </c>
      <c r="C14" s="2">
        <v>174</v>
      </c>
      <c r="D14" s="2">
        <v>74</v>
      </c>
      <c r="E14" s="2">
        <v>92</v>
      </c>
      <c r="F14" s="2">
        <v>13</v>
      </c>
      <c r="G14" s="2">
        <v>54</v>
      </c>
      <c r="H14" s="2">
        <v>114</v>
      </c>
      <c r="I14" s="2">
        <v>134</v>
      </c>
      <c r="J14" s="2">
        <v>13</v>
      </c>
      <c r="K14" s="2">
        <v>53</v>
      </c>
      <c r="L14" s="2">
        <v>98</v>
      </c>
      <c r="M14" s="2">
        <v>155</v>
      </c>
      <c r="N14" s="2">
        <v>82</v>
      </c>
      <c r="O14" s="2">
        <v>70</v>
      </c>
      <c r="P14" s="2">
        <v>14</v>
      </c>
      <c r="Q14" s="2">
        <v>50</v>
      </c>
      <c r="R14" s="2">
        <v>153</v>
      </c>
      <c r="S14" s="2">
        <v>136</v>
      </c>
      <c r="T14" s="2">
        <v>23</v>
      </c>
      <c r="U14" s="2">
        <v>62</v>
      </c>
      <c r="V14" s="2">
        <v>108</v>
      </c>
      <c r="W14" s="2">
        <v>165</v>
      </c>
      <c r="X14" s="2">
        <v>88</v>
      </c>
      <c r="Y14" s="2">
        <v>70</v>
      </c>
      <c r="Z14" s="2">
        <v>15</v>
      </c>
      <c r="AA14" s="2">
        <v>52</v>
      </c>
      <c r="AB14" s="2">
        <v>108</v>
      </c>
      <c r="AC14" s="2">
        <v>130</v>
      </c>
      <c r="AD14" s="2">
        <v>35</v>
      </c>
      <c r="AE14" s="2">
        <v>57</v>
      </c>
      <c r="AF14" s="2">
        <v>107</v>
      </c>
      <c r="AG14" s="2">
        <v>167</v>
      </c>
      <c r="AH14" s="2">
        <v>72</v>
      </c>
      <c r="AI14" s="2">
        <v>83</v>
      </c>
      <c r="AJ14" s="2">
        <v>17</v>
      </c>
      <c r="AK14" s="2">
        <v>44</v>
      </c>
      <c r="AL14" s="2">
        <v>124</v>
      </c>
      <c r="AM14" s="2">
        <v>145</v>
      </c>
      <c r="AN14" s="2">
        <v>21</v>
      </c>
      <c r="AO14" s="2">
        <v>84</v>
      </c>
      <c r="AP14" s="2">
        <v>117</v>
      </c>
      <c r="AQ14" s="2">
        <v>143</v>
      </c>
      <c r="AR14" s="2">
        <v>95</v>
      </c>
      <c r="AS14" s="2">
        <v>90</v>
      </c>
      <c r="AT14" s="2">
        <v>15</v>
      </c>
      <c r="AU14" s="2">
        <v>56</v>
      </c>
      <c r="AV14" s="2">
        <v>128</v>
      </c>
      <c r="AW14" s="2">
        <v>121</v>
      </c>
      <c r="AX14" s="2">
        <v>20</v>
      </c>
      <c r="AY14" s="2">
        <v>38</v>
      </c>
      <c r="AZ14" s="2">
        <v>44</v>
      </c>
      <c r="BA14" s="2">
        <v>105</v>
      </c>
      <c r="BB14" s="2">
        <v>52</v>
      </c>
      <c r="BC14" s="2">
        <v>45</v>
      </c>
      <c r="BD14" s="2">
        <v>17</v>
      </c>
      <c r="BE14" s="2">
        <v>32</v>
      </c>
      <c r="BF14" s="2">
        <v>43</v>
      </c>
      <c r="BG14" s="2">
        <v>82</v>
      </c>
      <c r="BH14" s="2">
        <v>15</v>
      </c>
      <c r="BI14" s="2">
        <v>23</v>
      </c>
      <c r="BJ14" s="2">
        <v>54</v>
      </c>
      <c r="BK14" s="2">
        <v>106</v>
      </c>
      <c r="BL14" s="2">
        <v>36</v>
      </c>
      <c r="BM14" s="2">
        <v>61</v>
      </c>
      <c r="BN14" s="2">
        <v>17</v>
      </c>
      <c r="BO14" s="2">
        <v>26</v>
      </c>
      <c r="BP14" s="2">
        <v>38</v>
      </c>
      <c r="BQ14" s="2">
        <v>58</v>
      </c>
      <c r="BR14" s="2">
        <v>17</v>
      </c>
    </row>
    <row r="15" spans="1:70" x14ac:dyDescent="0.2">
      <c r="A15" s="2">
        <v>54</v>
      </c>
      <c r="B15" s="2">
        <v>92</v>
      </c>
      <c r="C15" s="2">
        <v>156</v>
      </c>
      <c r="D15" s="2">
        <v>68</v>
      </c>
      <c r="E15" s="2">
        <v>70</v>
      </c>
      <c r="F15" s="2">
        <v>27</v>
      </c>
      <c r="G15" s="2">
        <v>50</v>
      </c>
      <c r="H15" s="2">
        <v>135</v>
      </c>
      <c r="I15" s="2">
        <v>144</v>
      </c>
      <c r="J15" s="2">
        <v>26</v>
      </c>
      <c r="K15" s="2">
        <v>61</v>
      </c>
      <c r="L15" s="2">
        <v>93</v>
      </c>
      <c r="M15" s="2">
        <v>140</v>
      </c>
      <c r="N15" s="2">
        <v>64</v>
      </c>
      <c r="O15" s="2">
        <v>68</v>
      </c>
      <c r="P15" s="2">
        <v>26</v>
      </c>
      <c r="Q15" s="2">
        <v>52</v>
      </c>
      <c r="R15" s="2">
        <v>134</v>
      </c>
      <c r="S15" s="2">
        <v>134</v>
      </c>
      <c r="T15" s="2">
        <v>22</v>
      </c>
      <c r="U15" s="2">
        <v>45</v>
      </c>
      <c r="V15" s="2">
        <v>103</v>
      </c>
      <c r="W15" s="2">
        <v>144</v>
      </c>
      <c r="X15" s="2">
        <v>59</v>
      </c>
      <c r="Y15" s="2">
        <v>83</v>
      </c>
      <c r="Z15" s="2">
        <v>16</v>
      </c>
      <c r="AA15" s="2">
        <v>63</v>
      </c>
      <c r="AB15" s="2">
        <v>131</v>
      </c>
      <c r="AC15" s="2">
        <v>156</v>
      </c>
      <c r="AD15" s="2">
        <v>26</v>
      </c>
      <c r="AE15" s="2">
        <v>22</v>
      </c>
      <c r="AF15" s="2">
        <v>27</v>
      </c>
      <c r="AG15" s="2">
        <v>39</v>
      </c>
      <c r="AH15" s="2">
        <v>17</v>
      </c>
      <c r="AI15" s="2">
        <v>30</v>
      </c>
      <c r="AJ15" s="2">
        <v>22</v>
      </c>
      <c r="AK15" s="2">
        <v>51</v>
      </c>
      <c r="AL15" s="2">
        <v>136</v>
      </c>
      <c r="AM15" s="2">
        <v>117</v>
      </c>
      <c r="AN15" s="2">
        <v>23</v>
      </c>
      <c r="AO15" s="2">
        <v>64</v>
      </c>
      <c r="AP15" s="2">
        <v>110</v>
      </c>
      <c r="AQ15" s="2">
        <v>152</v>
      </c>
      <c r="AR15" s="2">
        <v>61</v>
      </c>
      <c r="AS15" s="2">
        <v>75</v>
      </c>
      <c r="AT15" s="2">
        <v>24</v>
      </c>
      <c r="AU15" s="2">
        <v>57</v>
      </c>
      <c r="AV15" s="2">
        <v>164</v>
      </c>
      <c r="AW15" s="2">
        <v>133</v>
      </c>
      <c r="AX15" s="2">
        <v>20</v>
      </c>
      <c r="AY15" s="2">
        <v>27</v>
      </c>
      <c r="AZ15" s="2">
        <v>46</v>
      </c>
      <c r="BA15" s="2">
        <v>101</v>
      </c>
      <c r="BB15" s="2">
        <v>51</v>
      </c>
      <c r="BC15" s="2">
        <v>31</v>
      </c>
      <c r="BD15" s="2">
        <v>13</v>
      </c>
      <c r="BE15" s="2">
        <v>33</v>
      </c>
      <c r="BF15" s="2">
        <v>37</v>
      </c>
      <c r="BG15" s="2">
        <v>68</v>
      </c>
      <c r="BH15" s="2">
        <v>21</v>
      </c>
      <c r="BI15" s="2">
        <v>26</v>
      </c>
      <c r="BJ15" s="2">
        <v>57</v>
      </c>
      <c r="BK15" s="2">
        <v>80</v>
      </c>
      <c r="BL15" s="2">
        <v>38</v>
      </c>
      <c r="BM15" s="2">
        <v>39</v>
      </c>
      <c r="BN15" s="2">
        <v>15</v>
      </c>
      <c r="BO15" s="2">
        <v>30</v>
      </c>
      <c r="BP15" s="2">
        <v>43</v>
      </c>
      <c r="BQ15" s="2">
        <v>76</v>
      </c>
      <c r="BR15" s="2">
        <v>14</v>
      </c>
    </row>
    <row r="16" spans="1:70" x14ac:dyDescent="0.2">
      <c r="A16" s="2">
        <v>91</v>
      </c>
      <c r="B16" s="2">
        <v>81</v>
      </c>
      <c r="C16" s="2">
        <v>136</v>
      </c>
      <c r="D16" s="2">
        <v>56</v>
      </c>
      <c r="E16" s="2">
        <v>79</v>
      </c>
      <c r="F16" s="2">
        <v>25</v>
      </c>
      <c r="G16" s="2">
        <v>64</v>
      </c>
      <c r="H16" s="2">
        <v>223</v>
      </c>
      <c r="I16" s="2">
        <v>177</v>
      </c>
      <c r="J16" s="2">
        <v>28</v>
      </c>
      <c r="K16" s="2">
        <v>89</v>
      </c>
      <c r="L16" s="2">
        <v>106</v>
      </c>
      <c r="M16" s="2">
        <v>113</v>
      </c>
      <c r="N16" s="2">
        <v>64</v>
      </c>
      <c r="O16" s="2">
        <v>57</v>
      </c>
      <c r="P16" s="2">
        <v>24</v>
      </c>
      <c r="Q16" s="2">
        <v>85</v>
      </c>
      <c r="R16" s="2">
        <v>226</v>
      </c>
      <c r="S16" s="2">
        <v>172</v>
      </c>
      <c r="T16" s="2">
        <v>32</v>
      </c>
      <c r="U16" s="2">
        <v>107</v>
      </c>
      <c r="V16" s="2">
        <v>105</v>
      </c>
      <c r="W16" s="2">
        <v>163</v>
      </c>
      <c r="X16" s="2">
        <v>59</v>
      </c>
      <c r="Y16" s="2">
        <v>68</v>
      </c>
      <c r="Z16" s="2">
        <v>26</v>
      </c>
      <c r="AA16" s="2">
        <v>70</v>
      </c>
      <c r="AB16" s="2">
        <v>214</v>
      </c>
      <c r="AC16" s="2">
        <v>179</v>
      </c>
      <c r="AD16" s="2">
        <v>42</v>
      </c>
      <c r="AE16" s="2">
        <v>46</v>
      </c>
      <c r="AF16" s="2">
        <v>55</v>
      </c>
      <c r="AG16" s="2">
        <v>73</v>
      </c>
      <c r="AH16" s="2">
        <v>33</v>
      </c>
      <c r="AI16" s="2">
        <v>45</v>
      </c>
      <c r="AJ16" s="2">
        <v>29</v>
      </c>
      <c r="AK16" s="2">
        <v>62</v>
      </c>
      <c r="AL16" s="2">
        <v>230</v>
      </c>
      <c r="AM16" s="2">
        <v>169</v>
      </c>
      <c r="AN16" s="2">
        <v>45</v>
      </c>
      <c r="AO16" s="2">
        <v>89</v>
      </c>
      <c r="AP16" s="2">
        <v>87</v>
      </c>
      <c r="AQ16" s="2">
        <v>131</v>
      </c>
      <c r="AR16" s="2">
        <v>64</v>
      </c>
      <c r="AS16" s="2">
        <v>75</v>
      </c>
      <c r="AT16" s="2">
        <v>13</v>
      </c>
      <c r="AU16" s="2">
        <v>66</v>
      </c>
      <c r="AV16" s="2">
        <v>219</v>
      </c>
      <c r="AW16" s="2">
        <v>149</v>
      </c>
      <c r="AX16" s="2">
        <v>32</v>
      </c>
      <c r="AY16" s="2">
        <v>21</v>
      </c>
      <c r="AZ16" s="2">
        <v>61</v>
      </c>
      <c r="BA16" s="2">
        <v>78</v>
      </c>
      <c r="BB16" s="2">
        <v>36</v>
      </c>
      <c r="BC16" s="2">
        <v>47</v>
      </c>
      <c r="BD16" s="2">
        <v>19</v>
      </c>
      <c r="BE16" s="2">
        <v>32</v>
      </c>
      <c r="BF16" s="2">
        <v>24</v>
      </c>
      <c r="BG16" s="2">
        <v>55</v>
      </c>
      <c r="BH16" s="2">
        <v>9</v>
      </c>
      <c r="BI16" s="2">
        <v>28</v>
      </c>
      <c r="BJ16" s="2">
        <v>38</v>
      </c>
      <c r="BK16" s="2">
        <v>73</v>
      </c>
      <c r="BL16" s="2">
        <v>31</v>
      </c>
      <c r="BM16" s="2">
        <v>46</v>
      </c>
      <c r="BN16" s="2">
        <v>13</v>
      </c>
      <c r="BO16" s="2">
        <v>30</v>
      </c>
      <c r="BP16" s="2">
        <v>23</v>
      </c>
      <c r="BQ16" s="2">
        <v>73</v>
      </c>
      <c r="BR16" s="2">
        <v>14</v>
      </c>
    </row>
    <row r="17" spans="1:70" x14ac:dyDescent="0.2">
      <c r="A17" s="2">
        <v>194</v>
      </c>
      <c r="B17" s="2">
        <v>149</v>
      </c>
      <c r="C17" s="2">
        <v>144</v>
      </c>
      <c r="D17" s="2">
        <v>94</v>
      </c>
      <c r="E17" s="2">
        <v>65</v>
      </c>
      <c r="F17" s="2">
        <v>36</v>
      </c>
      <c r="G17" s="2">
        <v>81</v>
      </c>
      <c r="H17" s="2">
        <v>191</v>
      </c>
      <c r="I17" s="2">
        <v>159</v>
      </c>
      <c r="J17" s="2">
        <v>36</v>
      </c>
      <c r="K17" s="2">
        <v>148</v>
      </c>
      <c r="L17" s="2">
        <v>129</v>
      </c>
      <c r="M17" s="2">
        <v>129</v>
      </c>
      <c r="N17" s="2">
        <v>73</v>
      </c>
      <c r="O17" s="2">
        <v>75</v>
      </c>
      <c r="P17" s="2">
        <v>26</v>
      </c>
      <c r="Q17" s="2">
        <v>68</v>
      </c>
      <c r="R17" s="2">
        <v>241</v>
      </c>
      <c r="S17" s="2">
        <v>149</v>
      </c>
      <c r="T17" s="2">
        <v>44</v>
      </c>
      <c r="U17" s="2">
        <v>195</v>
      </c>
      <c r="V17" s="2">
        <v>173</v>
      </c>
      <c r="W17" s="2">
        <v>165</v>
      </c>
      <c r="X17" s="2">
        <v>92</v>
      </c>
      <c r="Y17" s="2">
        <v>81</v>
      </c>
      <c r="Z17" s="2">
        <v>53</v>
      </c>
      <c r="AA17" s="2">
        <v>79</v>
      </c>
      <c r="AB17" s="2">
        <v>213</v>
      </c>
      <c r="AC17" s="2">
        <v>145</v>
      </c>
      <c r="AD17" s="2">
        <v>38</v>
      </c>
      <c r="AE17" s="2">
        <v>132</v>
      </c>
      <c r="AF17" s="2">
        <v>97</v>
      </c>
      <c r="AG17" s="2">
        <v>101</v>
      </c>
      <c r="AH17" s="2">
        <v>63</v>
      </c>
      <c r="AI17" s="2">
        <v>44</v>
      </c>
      <c r="AJ17" s="2">
        <v>43</v>
      </c>
      <c r="AK17" s="2">
        <v>69</v>
      </c>
      <c r="AL17" s="2">
        <v>213</v>
      </c>
      <c r="AM17" s="2">
        <v>144</v>
      </c>
      <c r="AN17" s="2">
        <v>33</v>
      </c>
      <c r="AO17" s="2">
        <v>136</v>
      </c>
      <c r="AP17" s="2">
        <v>110</v>
      </c>
      <c r="AQ17" s="2">
        <v>129</v>
      </c>
      <c r="AR17" s="2">
        <v>81</v>
      </c>
      <c r="AS17" s="2">
        <v>76</v>
      </c>
      <c r="AT17" s="2">
        <v>36</v>
      </c>
      <c r="AU17" s="2">
        <v>83</v>
      </c>
      <c r="AV17" s="2">
        <v>145</v>
      </c>
      <c r="AW17" s="2">
        <v>128</v>
      </c>
      <c r="AX17" s="2">
        <v>40</v>
      </c>
      <c r="AY17" s="2">
        <v>37</v>
      </c>
      <c r="AZ17" s="2">
        <v>34</v>
      </c>
      <c r="BA17" s="2">
        <v>69</v>
      </c>
      <c r="BB17" s="2">
        <v>36</v>
      </c>
      <c r="BC17" s="2">
        <v>43</v>
      </c>
      <c r="BD17" s="2">
        <v>21</v>
      </c>
      <c r="BE17" s="2">
        <v>38</v>
      </c>
      <c r="BF17" s="2">
        <v>28</v>
      </c>
      <c r="BG17" s="2">
        <v>51</v>
      </c>
      <c r="BH17" s="2">
        <v>16</v>
      </c>
      <c r="BI17" s="2">
        <v>27</v>
      </c>
      <c r="BJ17" s="2">
        <v>39</v>
      </c>
      <c r="BK17" s="2">
        <v>94</v>
      </c>
      <c r="BL17" s="2">
        <v>24</v>
      </c>
      <c r="BM17" s="2">
        <v>36</v>
      </c>
      <c r="BN17" s="2">
        <v>7</v>
      </c>
      <c r="BO17" s="2">
        <v>24</v>
      </c>
      <c r="BP17" s="2">
        <v>31</v>
      </c>
      <c r="BQ17" s="2">
        <v>58</v>
      </c>
      <c r="BR17" s="2">
        <v>27</v>
      </c>
    </row>
    <row r="18" spans="1:70" x14ac:dyDescent="0.2">
      <c r="A18" s="2">
        <v>204</v>
      </c>
      <c r="B18" s="2">
        <v>123</v>
      </c>
      <c r="C18" s="2">
        <v>145</v>
      </c>
      <c r="D18" s="2">
        <v>107</v>
      </c>
      <c r="E18" s="2">
        <v>83</v>
      </c>
      <c r="F18" s="2">
        <v>48</v>
      </c>
      <c r="G18" s="2">
        <v>61</v>
      </c>
      <c r="H18" s="2">
        <v>105</v>
      </c>
      <c r="I18" s="2">
        <v>123</v>
      </c>
      <c r="J18" s="2">
        <v>36</v>
      </c>
      <c r="K18" s="2">
        <v>112</v>
      </c>
      <c r="L18" s="2">
        <v>76</v>
      </c>
      <c r="M18" s="2">
        <v>65</v>
      </c>
      <c r="N18" s="2">
        <v>57</v>
      </c>
      <c r="O18" s="2">
        <v>57</v>
      </c>
      <c r="P18" s="2">
        <v>46</v>
      </c>
      <c r="Q18" s="2">
        <v>59</v>
      </c>
      <c r="R18" s="2">
        <v>100</v>
      </c>
      <c r="S18" s="2">
        <v>105</v>
      </c>
      <c r="T18" s="2">
        <v>20</v>
      </c>
      <c r="U18" s="2">
        <v>219</v>
      </c>
      <c r="V18" s="2">
        <v>169</v>
      </c>
      <c r="W18" s="2">
        <v>162</v>
      </c>
      <c r="X18" s="2">
        <v>101</v>
      </c>
      <c r="Y18" s="2">
        <v>82</v>
      </c>
      <c r="Z18" s="2">
        <v>36</v>
      </c>
      <c r="AA18" s="2">
        <v>58</v>
      </c>
      <c r="AB18" s="2">
        <v>110</v>
      </c>
      <c r="AC18" s="2">
        <v>102</v>
      </c>
      <c r="AD18" s="2">
        <v>58</v>
      </c>
      <c r="AE18" s="2">
        <v>119</v>
      </c>
      <c r="AF18" s="2">
        <v>129</v>
      </c>
      <c r="AG18" s="2">
        <v>122</v>
      </c>
      <c r="AH18" s="2">
        <v>74</v>
      </c>
      <c r="AI18" s="2">
        <v>54</v>
      </c>
      <c r="AJ18" s="2">
        <v>33</v>
      </c>
      <c r="AK18" s="2">
        <v>66</v>
      </c>
      <c r="AL18" s="2">
        <v>101</v>
      </c>
      <c r="AM18" s="2">
        <v>115</v>
      </c>
      <c r="AN18" s="2">
        <v>44</v>
      </c>
      <c r="AO18" s="2">
        <v>104</v>
      </c>
      <c r="AP18" s="2">
        <v>102</v>
      </c>
      <c r="AQ18" s="2">
        <v>115</v>
      </c>
      <c r="AR18" s="2">
        <v>68</v>
      </c>
      <c r="AS18" s="2">
        <v>68</v>
      </c>
      <c r="AT18" s="2">
        <v>28</v>
      </c>
      <c r="AU18" s="2">
        <v>45</v>
      </c>
      <c r="AV18" s="2">
        <v>60</v>
      </c>
      <c r="AW18" s="2">
        <v>84</v>
      </c>
      <c r="AX18" s="2">
        <v>18</v>
      </c>
      <c r="AY18" s="2">
        <v>24</v>
      </c>
      <c r="AZ18" s="2">
        <v>36</v>
      </c>
      <c r="BA18" s="2">
        <v>90</v>
      </c>
      <c r="BB18" s="2">
        <v>39</v>
      </c>
      <c r="BC18" s="2">
        <v>47</v>
      </c>
      <c r="BD18" s="2">
        <v>11</v>
      </c>
      <c r="BE18" s="2">
        <v>19</v>
      </c>
      <c r="BF18" s="2">
        <v>33</v>
      </c>
      <c r="BG18" s="2">
        <v>50</v>
      </c>
      <c r="BH18" s="2">
        <v>13</v>
      </c>
      <c r="BI18" s="2">
        <v>21</v>
      </c>
      <c r="BJ18" s="2">
        <v>36</v>
      </c>
      <c r="BK18" s="2">
        <v>80</v>
      </c>
      <c r="BL18" s="2">
        <v>31</v>
      </c>
      <c r="BM18" s="2">
        <v>44</v>
      </c>
      <c r="BN18" s="2">
        <v>12</v>
      </c>
      <c r="BO18" s="2">
        <v>24</v>
      </c>
      <c r="BP18" s="2">
        <v>30</v>
      </c>
      <c r="BQ18" s="2">
        <v>61</v>
      </c>
      <c r="BR18" s="2">
        <v>16</v>
      </c>
    </row>
    <row r="19" spans="1:70" x14ac:dyDescent="0.2">
      <c r="A19" s="2">
        <v>66</v>
      </c>
      <c r="B19" s="2">
        <v>82</v>
      </c>
      <c r="C19" s="2">
        <v>104</v>
      </c>
      <c r="D19" s="2">
        <v>56</v>
      </c>
      <c r="E19" s="2">
        <v>63</v>
      </c>
      <c r="F19" s="2">
        <v>35</v>
      </c>
      <c r="G19" s="2">
        <v>34</v>
      </c>
      <c r="H19" s="2">
        <v>42</v>
      </c>
      <c r="I19" s="2">
        <v>67</v>
      </c>
      <c r="J19" s="2">
        <v>25</v>
      </c>
      <c r="K19" s="2">
        <v>38</v>
      </c>
      <c r="L19" s="2">
        <v>43</v>
      </c>
      <c r="M19" s="2">
        <v>43</v>
      </c>
      <c r="N19" s="2">
        <v>52</v>
      </c>
      <c r="O19" s="2">
        <v>73</v>
      </c>
      <c r="P19" s="2">
        <v>40</v>
      </c>
      <c r="Q19" s="2">
        <v>46</v>
      </c>
      <c r="R19" s="2">
        <v>49</v>
      </c>
      <c r="S19" s="2">
        <v>91</v>
      </c>
      <c r="T19" s="2">
        <v>24</v>
      </c>
      <c r="U19" s="2">
        <v>64</v>
      </c>
      <c r="V19" s="2">
        <v>86</v>
      </c>
      <c r="W19" s="2">
        <v>125</v>
      </c>
      <c r="X19" s="2">
        <v>56</v>
      </c>
      <c r="Y19" s="2">
        <v>61</v>
      </c>
      <c r="Z19" s="2">
        <v>36</v>
      </c>
      <c r="AA19" s="2">
        <v>47</v>
      </c>
      <c r="AB19" s="2">
        <v>50</v>
      </c>
      <c r="AC19" s="2">
        <v>77</v>
      </c>
      <c r="AD19" s="2">
        <v>24</v>
      </c>
      <c r="AE19" s="2">
        <v>46</v>
      </c>
      <c r="AF19" s="2">
        <v>88</v>
      </c>
      <c r="AG19" s="2">
        <v>81</v>
      </c>
      <c r="AH19" s="2">
        <v>44</v>
      </c>
      <c r="AI19" s="2">
        <v>73</v>
      </c>
      <c r="AJ19" s="2">
        <v>37</v>
      </c>
      <c r="AK19" s="2">
        <v>45</v>
      </c>
      <c r="AL19" s="2">
        <v>41</v>
      </c>
      <c r="AM19" s="2">
        <v>54</v>
      </c>
      <c r="AN19" s="2">
        <v>13</v>
      </c>
      <c r="AO19" s="2">
        <v>39</v>
      </c>
      <c r="AP19" s="2">
        <v>63</v>
      </c>
      <c r="AQ19" s="2">
        <v>90</v>
      </c>
      <c r="AR19" s="2">
        <v>50</v>
      </c>
      <c r="AS19" s="2">
        <v>53</v>
      </c>
      <c r="AT19" s="2">
        <v>22</v>
      </c>
      <c r="AU19" s="2">
        <v>31</v>
      </c>
      <c r="AV19" s="2">
        <v>34</v>
      </c>
      <c r="AW19" s="2">
        <v>64</v>
      </c>
      <c r="AX19" s="2">
        <v>16</v>
      </c>
      <c r="AY19" s="2">
        <v>23</v>
      </c>
      <c r="AZ19" s="2">
        <v>31</v>
      </c>
      <c r="BA19" s="2">
        <v>82</v>
      </c>
      <c r="BB19" s="2">
        <v>43</v>
      </c>
      <c r="BC19" s="2">
        <v>30</v>
      </c>
      <c r="BD19" s="2">
        <v>8</v>
      </c>
      <c r="BE19" s="2">
        <v>18</v>
      </c>
      <c r="BF19" s="2">
        <v>27</v>
      </c>
      <c r="BG19" s="2">
        <v>48</v>
      </c>
      <c r="BH19" s="2">
        <v>8</v>
      </c>
      <c r="BI19" s="2">
        <v>23</v>
      </c>
      <c r="BJ19" s="2">
        <v>30</v>
      </c>
      <c r="BK19" s="2">
        <v>57</v>
      </c>
      <c r="BL19" s="2">
        <v>27</v>
      </c>
      <c r="BM19" s="2">
        <v>53</v>
      </c>
      <c r="BN19" s="2">
        <v>11</v>
      </c>
      <c r="BO19" s="2">
        <v>24</v>
      </c>
      <c r="BP19" s="2">
        <v>25</v>
      </c>
      <c r="BQ19" s="2">
        <v>41</v>
      </c>
      <c r="BR19" s="2">
        <v>6</v>
      </c>
    </row>
    <row r="20" spans="1:70" x14ac:dyDescent="0.2">
      <c r="A20" s="2">
        <v>34</v>
      </c>
      <c r="B20" s="2">
        <v>53</v>
      </c>
      <c r="C20" s="2">
        <v>82</v>
      </c>
      <c r="D20" s="2">
        <v>34</v>
      </c>
      <c r="E20" s="2">
        <v>36</v>
      </c>
      <c r="F20" s="2">
        <v>25</v>
      </c>
      <c r="G20" s="2">
        <v>40</v>
      </c>
      <c r="H20" s="2">
        <v>39</v>
      </c>
      <c r="I20" s="2">
        <v>69</v>
      </c>
      <c r="J20" s="2">
        <v>14</v>
      </c>
      <c r="K20" s="2">
        <v>21</v>
      </c>
      <c r="L20" s="2">
        <v>50</v>
      </c>
      <c r="M20" s="2">
        <v>46</v>
      </c>
      <c r="N20" s="2">
        <v>33</v>
      </c>
      <c r="O20" s="2">
        <v>37</v>
      </c>
      <c r="P20" s="2">
        <v>22</v>
      </c>
      <c r="Q20" s="2">
        <v>33</v>
      </c>
      <c r="R20" s="2">
        <v>25</v>
      </c>
      <c r="S20" s="2">
        <v>47</v>
      </c>
      <c r="T20" s="2">
        <v>15</v>
      </c>
      <c r="U20" s="2">
        <v>22</v>
      </c>
      <c r="V20" s="2">
        <v>30</v>
      </c>
      <c r="W20" s="2">
        <v>50</v>
      </c>
      <c r="X20" s="2">
        <v>32</v>
      </c>
      <c r="Y20" s="2">
        <v>39</v>
      </c>
      <c r="Z20" s="2">
        <v>24</v>
      </c>
      <c r="AA20" s="2">
        <v>33</v>
      </c>
      <c r="AB20" s="2">
        <v>39</v>
      </c>
      <c r="AC20" s="2">
        <v>72</v>
      </c>
      <c r="AD20" s="2">
        <v>20</v>
      </c>
      <c r="AE20" s="2">
        <v>16</v>
      </c>
      <c r="AF20" s="2">
        <v>48</v>
      </c>
      <c r="AG20" s="2">
        <v>78</v>
      </c>
      <c r="AH20" s="2">
        <v>39</v>
      </c>
      <c r="AI20" s="2">
        <v>34</v>
      </c>
      <c r="AJ20" s="2">
        <v>23</v>
      </c>
      <c r="AK20" s="2">
        <v>31</v>
      </c>
      <c r="AL20" s="2">
        <v>38</v>
      </c>
      <c r="AM20" s="2">
        <v>54</v>
      </c>
      <c r="AN20" s="2">
        <v>17</v>
      </c>
      <c r="AO20" s="2">
        <v>21</v>
      </c>
      <c r="AP20" s="2">
        <v>41</v>
      </c>
      <c r="AQ20" s="2">
        <v>70</v>
      </c>
      <c r="AR20" s="2">
        <v>41</v>
      </c>
      <c r="AS20" s="2">
        <v>43</v>
      </c>
      <c r="AT20" s="2">
        <v>15</v>
      </c>
      <c r="AU20" s="2">
        <v>28</v>
      </c>
      <c r="AV20" s="2">
        <v>41</v>
      </c>
      <c r="AW20" s="2">
        <v>54</v>
      </c>
      <c r="AX20" s="2">
        <v>13</v>
      </c>
      <c r="AY20" s="2">
        <v>16</v>
      </c>
      <c r="AZ20" s="2">
        <v>39</v>
      </c>
      <c r="BA20" s="2">
        <v>66</v>
      </c>
      <c r="BB20" s="2">
        <v>29</v>
      </c>
      <c r="BC20" s="2">
        <v>30</v>
      </c>
      <c r="BD20" s="2">
        <v>8</v>
      </c>
      <c r="BE20" s="2">
        <v>12</v>
      </c>
      <c r="BF20" s="2">
        <v>21</v>
      </c>
      <c r="BG20" s="2">
        <v>35</v>
      </c>
      <c r="BH20" s="2">
        <v>2</v>
      </c>
      <c r="BI20" s="2">
        <v>8</v>
      </c>
      <c r="BJ20" s="2">
        <v>42</v>
      </c>
      <c r="BK20" s="2">
        <v>64</v>
      </c>
      <c r="BL20" s="2">
        <v>23</v>
      </c>
      <c r="BM20" s="2">
        <v>25</v>
      </c>
      <c r="BN20" s="2">
        <v>2</v>
      </c>
      <c r="BO20" s="2">
        <v>30</v>
      </c>
      <c r="BP20" s="2">
        <v>15</v>
      </c>
      <c r="BQ20" s="2">
        <v>25</v>
      </c>
      <c r="BR20" s="2">
        <v>12</v>
      </c>
    </row>
    <row r="21" spans="1:70" x14ac:dyDescent="0.2">
      <c r="A21" s="2">
        <v>13</v>
      </c>
      <c r="B21" s="2">
        <v>47</v>
      </c>
      <c r="C21" s="2">
        <v>47</v>
      </c>
      <c r="D21" s="2">
        <v>24</v>
      </c>
      <c r="E21" s="2">
        <v>35</v>
      </c>
      <c r="F21" s="2">
        <v>18</v>
      </c>
      <c r="G21" s="2">
        <v>26</v>
      </c>
      <c r="H21" s="2">
        <v>25</v>
      </c>
      <c r="I21" s="2">
        <v>44</v>
      </c>
      <c r="J21" s="2">
        <v>20</v>
      </c>
      <c r="K21" s="2">
        <v>29</v>
      </c>
      <c r="L21" s="2">
        <v>44</v>
      </c>
      <c r="M21" s="2">
        <v>57</v>
      </c>
      <c r="N21" s="2">
        <v>36</v>
      </c>
      <c r="O21" s="2">
        <v>45</v>
      </c>
      <c r="P21" s="2">
        <v>10</v>
      </c>
      <c r="Q21" s="2">
        <v>29</v>
      </c>
      <c r="R21" s="2">
        <v>28</v>
      </c>
      <c r="S21" s="2">
        <v>45</v>
      </c>
      <c r="T21" s="2">
        <v>12</v>
      </c>
      <c r="U21" s="2">
        <v>22</v>
      </c>
      <c r="V21" s="2">
        <v>41</v>
      </c>
      <c r="W21" s="2">
        <v>58</v>
      </c>
      <c r="X21" s="2">
        <v>40</v>
      </c>
      <c r="Y21" s="2">
        <v>47</v>
      </c>
      <c r="Z21" s="2">
        <v>9</v>
      </c>
      <c r="AA21" s="2">
        <v>40</v>
      </c>
      <c r="AB21" s="2">
        <v>29</v>
      </c>
      <c r="AC21" s="2">
        <v>46</v>
      </c>
      <c r="AD21" s="2">
        <v>11</v>
      </c>
      <c r="AE21" s="2">
        <v>34</v>
      </c>
      <c r="AF21" s="2">
        <v>31</v>
      </c>
      <c r="AG21" s="2">
        <v>69</v>
      </c>
      <c r="AH21" s="2">
        <v>30</v>
      </c>
      <c r="AI21" s="2">
        <v>51</v>
      </c>
      <c r="AJ21" s="2">
        <v>18</v>
      </c>
      <c r="AK21" s="2">
        <v>27</v>
      </c>
      <c r="AL21" s="2">
        <v>37</v>
      </c>
      <c r="AM21" s="2">
        <v>59</v>
      </c>
      <c r="AN21" s="2">
        <v>15</v>
      </c>
      <c r="AO21" s="2">
        <v>19</v>
      </c>
      <c r="AP21" s="2">
        <v>32</v>
      </c>
      <c r="AQ21" s="2">
        <v>55</v>
      </c>
      <c r="AR21" s="2">
        <v>29</v>
      </c>
      <c r="AS21" s="2">
        <v>38</v>
      </c>
      <c r="AT21" s="2">
        <v>14</v>
      </c>
      <c r="AU21" s="2">
        <v>21</v>
      </c>
      <c r="AV21" s="2">
        <v>14</v>
      </c>
      <c r="AW21" s="2">
        <v>42</v>
      </c>
      <c r="AX21" s="2">
        <v>9</v>
      </c>
      <c r="AY21" s="2">
        <v>16</v>
      </c>
      <c r="AZ21" s="2">
        <v>19</v>
      </c>
      <c r="BA21" s="2">
        <v>45</v>
      </c>
      <c r="BB21" s="2">
        <v>23</v>
      </c>
      <c r="BC21" s="2">
        <v>23</v>
      </c>
      <c r="BD21" s="2">
        <v>4</v>
      </c>
      <c r="BE21" s="2">
        <v>14</v>
      </c>
      <c r="BF21" s="2">
        <v>27</v>
      </c>
      <c r="BG21" s="2">
        <v>28</v>
      </c>
      <c r="BH21" s="2">
        <v>4</v>
      </c>
      <c r="BI21" s="2">
        <v>10</v>
      </c>
      <c r="BJ21" s="2">
        <v>23</v>
      </c>
      <c r="BK21" s="2">
        <v>32</v>
      </c>
      <c r="BL21" s="2">
        <v>27</v>
      </c>
      <c r="BM21" s="2">
        <v>24</v>
      </c>
      <c r="BN21" s="2">
        <v>5</v>
      </c>
      <c r="BO21" s="2">
        <v>13</v>
      </c>
      <c r="BP21" s="2">
        <v>9</v>
      </c>
      <c r="BQ21" s="2">
        <v>36</v>
      </c>
      <c r="BR21" s="2">
        <v>5</v>
      </c>
    </row>
    <row r="22" spans="1:70" x14ac:dyDescent="0.2">
      <c r="A22" s="2">
        <v>10</v>
      </c>
      <c r="B22" s="2">
        <v>22</v>
      </c>
      <c r="C22" s="2">
        <v>27</v>
      </c>
      <c r="D22" s="2">
        <v>17</v>
      </c>
      <c r="E22" s="2">
        <v>19</v>
      </c>
      <c r="F22" s="2">
        <v>6</v>
      </c>
      <c r="G22" s="2">
        <v>29</v>
      </c>
      <c r="H22" s="2">
        <v>15</v>
      </c>
      <c r="I22" s="2">
        <v>22</v>
      </c>
      <c r="J22" s="2">
        <v>9</v>
      </c>
      <c r="K22" s="2">
        <v>20</v>
      </c>
      <c r="L22" s="2">
        <v>29</v>
      </c>
      <c r="M22" s="2">
        <v>42</v>
      </c>
      <c r="N22" s="2">
        <v>26</v>
      </c>
      <c r="O22" s="2">
        <v>25</v>
      </c>
      <c r="P22" s="2">
        <v>7</v>
      </c>
      <c r="Q22" s="2">
        <v>14</v>
      </c>
      <c r="R22" s="2">
        <v>20</v>
      </c>
      <c r="S22" s="2">
        <v>28</v>
      </c>
      <c r="T22" s="2">
        <v>7</v>
      </c>
      <c r="U22" s="2">
        <v>16</v>
      </c>
      <c r="V22" s="2">
        <v>39</v>
      </c>
      <c r="W22" s="2">
        <v>37</v>
      </c>
      <c r="X22" s="2">
        <v>21</v>
      </c>
      <c r="Y22" s="2">
        <v>25</v>
      </c>
      <c r="Z22" s="2">
        <v>8</v>
      </c>
      <c r="AA22" s="2">
        <v>15</v>
      </c>
      <c r="AB22" s="2">
        <v>30</v>
      </c>
      <c r="AC22" s="2">
        <v>28</v>
      </c>
      <c r="AD22" s="2">
        <v>8</v>
      </c>
      <c r="AE22" s="2">
        <v>13</v>
      </c>
      <c r="AF22" s="2">
        <v>35</v>
      </c>
      <c r="AG22" s="2">
        <v>42</v>
      </c>
      <c r="AH22" s="2">
        <v>28</v>
      </c>
      <c r="AI22" s="2">
        <v>29</v>
      </c>
      <c r="AJ22" s="2">
        <v>7</v>
      </c>
      <c r="AK22" s="2">
        <v>17</v>
      </c>
      <c r="AL22" s="2">
        <v>23</v>
      </c>
      <c r="AM22" s="2">
        <v>43</v>
      </c>
      <c r="AN22" s="2">
        <v>22</v>
      </c>
      <c r="AO22" s="2">
        <v>10</v>
      </c>
      <c r="AP22" s="2">
        <v>40</v>
      </c>
      <c r="AQ22" s="2">
        <v>39</v>
      </c>
      <c r="AR22" s="2">
        <v>28</v>
      </c>
      <c r="AS22" s="2">
        <v>17</v>
      </c>
      <c r="AT22" s="2">
        <v>10</v>
      </c>
      <c r="AU22" s="2">
        <v>20</v>
      </c>
      <c r="AV22" s="2">
        <v>25</v>
      </c>
      <c r="AW22" s="2">
        <v>24</v>
      </c>
      <c r="AX22" s="2">
        <v>11</v>
      </c>
      <c r="AY22" s="2">
        <v>11</v>
      </c>
      <c r="AZ22" s="2">
        <v>27</v>
      </c>
      <c r="BA22" s="2">
        <v>43</v>
      </c>
      <c r="BB22" s="2">
        <v>24</v>
      </c>
      <c r="BC22" s="2">
        <v>15</v>
      </c>
      <c r="BD22" s="2">
        <v>7</v>
      </c>
      <c r="BE22" s="2">
        <v>15</v>
      </c>
      <c r="BF22" s="2">
        <v>28</v>
      </c>
      <c r="BG22" s="2">
        <v>29</v>
      </c>
      <c r="BH22" s="2">
        <v>7</v>
      </c>
      <c r="BI22" s="2">
        <v>15</v>
      </c>
      <c r="BJ22" s="2">
        <v>24</v>
      </c>
      <c r="BK22" s="2">
        <v>21</v>
      </c>
      <c r="BL22" s="2">
        <v>19</v>
      </c>
      <c r="BM22" s="2">
        <v>14</v>
      </c>
      <c r="BN22" s="2">
        <v>4</v>
      </c>
      <c r="BO22" s="2">
        <v>10</v>
      </c>
      <c r="BP22" s="2">
        <v>10</v>
      </c>
      <c r="BQ22" s="2">
        <v>16</v>
      </c>
      <c r="BR22" s="2">
        <v>5</v>
      </c>
    </row>
    <row r="23" spans="1:70" x14ac:dyDescent="0.2">
      <c r="A23" s="2">
        <v>9</v>
      </c>
      <c r="B23" s="2">
        <v>20</v>
      </c>
      <c r="C23" s="2">
        <v>15</v>
      </c>
      <c r="D23" s="2">
        <v>10</v>
      </c>
      <c r="E23" s="2">
        <v>18</v>
      </c>
      <c r="F23" s="2">
        <v>3</v>
      </c>
      <c r="G23" s="2">
        <v>4</v>
      </c>
      <c r="H23" s="2">
        <v>11</v>
      </c>
      <c r="I23" s="2">
        <v>7</v>
      </c>
      <c r="J23" s="2">
        <v>6</v>
      </c>
      <c r="K23" s="2">
        <v>15</v>
      </c>
      <c r="L23" s="2">
        <v>16</v>
      </c>
      <c r="M23" s="2">
        <v>21</v>
      </c>
      <c r="N23" s="2">
        <v>18</v>
      </c>
      <c r="O23" s="2">
        <v>8</v>
      </c>
      <c r="P23" s="2">
        <v>7</v>
      </c>
      <c r="Q23" s="2">
        <v>8</v>
      </c>
      <c r="R23" s="2">
        <v>13</v>
      </c>
      <c r="S23" s="2">
        <v>12</v>
      </c>
      <c r="T23" s="2">
        <v>5</v>
      </c>
      <c r="U23" s="2">
        <v>16</v>
      </c>
      <c r="V23" s="2">
        <v>19</v>
      </c>
      <c r="W23" s="2">
        <v>23</v>
      </c>
      <c r="X23" s="2">
        <v>9</v>
      </c>
      <c r="Y23" s="2">
        <v>14</v>
      </c>
      <c r="Z23" s="2">
        <v>7</v>
      </c>
      <c r="AA23" s="2">
        <v>9</v>
      </c>
      <c r="AB23" s="2">
        <v>11</v>
      </c>
      <c r="AC23" s="2">
        <v>13</v>
      </c>
      <c r="AD23" s="2">
        <v>4</v>
      </c>
      <c r="AE23" s="2">
        <v>8</v>
      </c>
      <c r="AF23" s="2">
        <v>21</v>
      </c>
      <c r="AG23" s="2">
        <v>22</v>
      </c>
      <c r="AH23" s="2">
        <v>9</v>
      </c>
      <c r="AI23" s="2">
        <v>4</v>
      </c>
      <c r="AJ23" s="2">
        <v>7</v>
      </c>
      <c r="AK23" s="2">
        <v>8</v>
      </c>
      <c r="AL23" s="2">
        <v>11</v>
      </c>
      <c r="AM23" s="2">
        <v>16</v>
      </c>
      <c r="AN23" s="2">
        <v>6</v>
      </c>
      <c r="AO23" s="2">
        <v>9</v>
      </c>
      <c r="AP23" s="2">
        <v>32</v>
      </c>
      <c r="AQ23" s="2">
        <v>31</v>
      </c>
      <c r="AR23" s="2">
        <v>13</v>
      </c>
      <c r="AS23" s="2">
        <v>21</v>
      </c>
      <c r="AT23" s="2">
        <v>6</v>
      </c>
      <c r="AU23" s="2">
        <v>8</v>
      </c>
      <c r="AV23" s="2">
        <v>16</v>
      </c>
      <c r="AW23" s="2">
        <v>16</v>
      </c>
      <c r="AX23" s="2">
        <v>7</v>
      </c>
      <c r="AY23" s="2">
        <v>17</v>
      </c>
      <c r="AZ23" s="2">
        <v>19</v>
      </c>
      <c r="BA23" s="2">
        <v>14</v>
      </c>
      <c r="BB23" s="2">
        <v>13</v>
      </c>
      <c r="BC23" s="2">
        <v>11</v>
      </c>
      <c r="BD23" s="2">
        <v>6</v>
      </c>
      <c r="BE23" s="2">
        <v>5</v>
      </c>
      <c r="BF23" s="2">
        <v>15</v>
      </c>
      <c r="BG23" s="2">
        <v>21</v>
      </c>
      <c r="BH23" s="2">
        <v>12</v>
      </c>
      <c r="BI23" s="2">
        <v>5</v>
      </c>
      <c r="BJ23" s="2">
        <v>14</v>
      </c>
      <c r="BK23" s="2">
        <v>15</v>
      </c>
      <c r="BL23" s="2">
        <v>10</v>
      </c>
      <c r="BM23" s="2">
        <v>16</v>
      </c>
      <c r="BN23" s="2">
        <v>4</v>
      </c>
      <c r="BO23" s="2">
        <v>4</v>
      </c>
      <c r="BP23" s="2">
        <v>13</v>
      </c>
      <c r="BQ23" s="2">
        <v>7</v>
      </c>
      <c r="BR23" s="2">
        <v>2</v>
      </c>
    </row>
    <row r="24" spans="1:70" x14ac:dyDescent="0.2">
      <c r="A24" s="2">
        <v>9</v>
      </c>
      <c r="B24" s="2">
        <v>12</v>
      </c>
      <c r="C24" s="2">
        <v>10</v>
      </c>
      <c r="D24" s="2">
        <v>4</v>
      </c>
      <c r="E24" s="2">
        <v>6</v>
      </c>
      <c r="F24" s="2">
        <v>3</v>
      </c>
      <c r="G24" s="2">
        <v>4</v>
      </c>
      <c r="H24" s="2">
        <v>2</v>
      </c>
      <c r="I24" s="2">
        <v>7</v>
      </c>
      <c r="J24" s="2">
        <v>2</v>
      </c>
      <c r="K24" s="2">
        <v>6</v>
      </c>
      <c r="L24" s="2">
        <v>10</v>
      </c>
      <c r="M24" s="2">
        <v>18</v>
      </c>
      <c r="N24" s="2">
        <v>1</v>
      </c>
      <c r="O24" s="2">
        <v>5</v>
      </c>
      <c r="P24" s="2">
        <v>4</v>
      </c>
      <c r="Q24" s="2">
        <v>6</v>
      </c>
      <c r="R24" s="2">
        <v>6</v>
      </c>
      <c r="S24" s="2">
        <v>5</v>
      </c>
      <c r="T24" s="2">
        <v>2</v>
      </c>
      <c r="U24" s="2">
        <v>8</v>
      </c>
      <c r="V24" s="2">
        <v>26</v>
      </c>
      <c r="W24" s="2">
        <v>17</v>
      </c>
      <c r="X24" s="2">
        <v>6</v>
      </c>
      <c r="Y24" s="2">
        <v>6</v>
      </c>
      <c r="Z24" s="2">
        <v>1</v>
      </c>
      <c r="AA24" s="2">
        <v>2</v>
      </c>
      <c r="AB24" s="2">
        <v>7</v>
      </c>
      <c r="AC24" s="2">
        <v>3</v>
      </c>
      <c r="AD24" s="2">
        <v>1</v>
      </c>
      <c r="AE24" s="2">
        <v>8</v>
      </c>
      <c r="AF24" s="2">
        <v>27</v>
      </c>
      <c r="AG24" s="2">
        <v>11</v>
      </c>
      <c r="AH24" s="2">
        <v>5</v>
      </c>
      <c r="AI24" s="2">
        <v>10</v>
      </c>
      <c r="AJ24" s="2">
        <v>3</v>
      </c>
      <c r="AK24" s="2">
        <v>7</v>
      </c>
      <c r="AL24" s="2">
        <v>4</v>
      </c>
      <c r="AM24" s="2">
        <v>6</v>
      </c>
      <c r="AN24" s="2">
        <v>1</v>
      </c>
      <c r="AO24" s="2">
        <v>2</v>
      </c>
      <c r="AP24" s="2">
        <v>0</v>
      </c>
      <c r="AQ24" s="2">
        <v>1</v>
      </c>
      <c r="AR24" s="2">
        <v>3</v>
      </c>
      <c r="AS24" s="2">
        <v>0</v>
      </c>
      <c r="AT24" s="2">
        <v>2</v>
      </c>
      <c r="AU24" s="2">
        <v>2</v>
      </c>
      <c r="AV24" s="2">
        <v>12</v>
      </c>
      <c r="AW24" s="2">
        <v>9</v>
      </c>
      <c r="AX24" s="2">
        <v>3</v>
      </c>
      <c r="AY24" s="2">
        <v>8</v>
      </c>
      <c r="AZ24" s="2">
        <v>15</v>
      </c>
      <c r="BA24" s="2">
        <v>15</v>
      </c>
      <c r="BB24" s="2">
        <v>10</v>
      </c>
      <c r="BC24" s="2">
        <v>13</v>
      </c>
      <c r="BD24" s="2">
        <v>5</v>
      </c>
      <c r="BE24" s="2">
        <v>3</v>
      </c>
      <c r="BF24" s="2">
        <v>6</v>
      </c>
      <c r="BG24" s="2">
        <v>8</v>
      </c>
      <c r="BH24" s="2">
        <v>4</v>
      </c>
      <c r="BI24" s="2">
        <v>9</v>
      </c>
      <c r="BJ24" s="2">
        <v>5</v>
      </c>
      <c r="BK24" s="2">
        <v>3</v>
      </c>
      <c r="BL24" s="2">
        <v>6</v>
      </c>
      <c r="BM24" s="2">
        <v>8</v>
      </c>
      <c r="BN24" s="2">
        <v>4</v>
      </c>
      <c r="BO24" s="2">
        <v>3</v>
      </c>
      <c r="BP24" s="2">
        <v>3</v>
      </c>
      <c r="BQ24" s="2">
        <v>6</v>
      </c>
      <c r="BR24" s="2">
        <v>4</v>
      </c>
    </row>
  </sheetData>
  <sheetProtection password="EBD8"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BK24"/>
  <sheetViews>
    <sheetView workbookViewId="0">
      <selection activeCell="E41" sqref="E41"/>
    </sheetView>
  </sheetViews>
  <sheetFormatPr defaultColWidth="9.140625" defaultRowHeight="12.75" x14ac:dyDescent="0.2"/>
  <cols>
    <col min="1" max="16384" width="9.140625" style="3"/>
  </cols>
  <sheetData>
    <row r="1" spans="1:63" x14ac:dyDescent="0.2">
      <c r="A1" s="3">
        <v>5</v>
      </c>
      <c r="B1" s="3">
        <v>14</v>
      </c>
      <c r="C1" s="3">
        <v>56</v>
      </c>
      <c r="D1" s="3">
        <v>65</v>
      </c>
      <c r="E1" s="3">
        <v>56</v>
      </c>
      <c r="F1" s="3">
        <v>49</v>
      </c>
      <c r="G1" s="3">
        <v>8</v>
      </c>
      <c r="H1" s="3">
        <v>24</v>
      </c>
      <c r="I1" s="3">
        <v>30</v>
      </c>
      <c r="J1" s="3">
        <v>8</v>
      </c>
      <c r="K1" s="3">
        <v>20</v>
      </c>
      <c r="L1" s="3">
        <v>77</v>
      </c>
      <c r="M1" s="3">
        <v>80</v>
      </c>
      <c r="N1" s="3">
        <v>102</v>
      </c>
      <c r="O1" s="3">
        <v>76</v>
      </c>
      <c r="P1" s="3">
        <v>15</v>
      </c>
      <c r="Q1" s="3">
        <v>57</v>
      </c>
      <c r="R1" s="3">
        <v>43</v>
      </c>
      <c r="S1" s="3">
        <v>8</v>
      </c>
      <c r="T1" s="3">
        <v>14</v>
      </c>
      <c r="U1" s="3">
        <v>87</v>
      </c>
      <c r="V1" s="3">
        <v>81</v>
      </c>
      <c r="W1" s="3">
        <v>94</v>
      </c>
      <c r="X1" s="3">
        <v>63</v>
      </c>
      <c r="Y1" s="3">
        <v>8</v>
      </c>
      <c r="Z1" s="3">
        <v>55</v>
      </c>
      <c r="AA1" s="3">
        <v>40</v>
      </c>
      <c r="AB1" s="3">
        <v>10</v>
      </c>
      <c r="AC1" s="3">
        <v>12</v>
      </c>
      <c r="AD1" s="3">
        <v>81</v>
      </c>
      <c r="AE1" s="3">
        <v>64</v>
      </c>
      <c r="AF1" s="3">
        <v>83</v>
      </c>
      <c r="AG1" s="3">
        <v>66</v>
      </c>
      <c r="AH1" s="3">
        <v>12</v>
      </c>
      <c r="AI1" s="3">
        <v>57</v>
      </c>
      <c r="AJ1" s="3">
        <v>40</v>
      </c>
      <c r="AK1" s="3">
        <v>5</v>
      </c>
      <c r="AL1" s="3">
        <v>13</v>
      </c>
      <c r="AM1" s="3">
        <v>28</v>
      </c>
      <c r="AN1" s="3">
        <v>45</v>
      </c>
      <c r="AO1" s="3">
        <v>28</v>
      </c>
      <c r="AP1" s="3">
        <v>79</v>
      </c>
      <c r="AQ1" s="3">
        <v>8</v>
      </c>
      <c r="AR1" s="3">
        <v>74</v>
      </c>
      <c r="AS1" s="3">
        <v>60</v>
      </c>
      <c r="AT1" s="3">
        <v>5</v>
      </c>
      <c r="AU1" s="3">
        <v>4</v>
      </c>
      <c r="AV1" s="3">
        <v>61</v>
      </c>
      <c r="AW1" s="3">
        <v>62</v>
      </c>
      <c r="AX1" s="3">
        <v>59</v>
      </c>
      <c r="AY1" s="3">
        <v>103</v>
      </c>
      <c r="AZ1" s="3">
        <v>12</v>
      </c>
      <c r="BA1" s="3">
        <v>75</v>
      </c>
      <c r="BB1" s="3">
        <v>95</v>
      </c>
      <c r="BC1" s="3">
        <v>20</v>
      </c>
      <c r="BD1" s="3">
        <v>15</v>
      </c>
      <c r="BE1" s="3">
        <v>77</v>
      </c>
      <c r="BF1" s="3">
        <v>106</v>
      </c>
      <c r="BG1" s="3">
        <v>74</v>
      </c>
      <c r="BH1" s="3">
        <v>77</v>
      </c>
      <c r="BI1" s="3">
        <v>4</v>
      </c>
      <c r="BJ1" s="3">
        <v>42</v>
      </c>
      <c r="BK1" s="3">
        <v>72</v>
      </c>
    </row>
    <row r="2" spans="1:63" x14ac:dyDescent="0.2">
      <c r="A2" s="3">
        <v>6</v>
      </c>
      <c r="B2" s="3">
        <v>10</v>
      </c>
      <c r="C2" s="3">
        <v>22</v>
      </c>
      <c r="D2" s="3">
        <v>42</v>
      </c>
      <c r="E2" s="3">
        <v>25</v>
      </c>
      <c r="F2" s="3">
        <v>27</v>
      </c>
      <c r="G2" s="3">
        <v>2</v>
      </c>
      <c r="H2" s="3">
        <v>16</v>
      </c>
      <c r="I2" s="3">
        <v>31</v>
      </c>
      <c r="J2" s="3">
        <v>7</v>
      </c>
      <c r="K2" s="3">
        <v>9</v>
      </c>
      <c r="L2" s="3">
        <v>60</v>
      </c>
      <c r="M2" s="3">
        <v>48</v>
      </c>
      <c r="N2" s="3">
        <v>66</v>
      </c>
      <c r="O2" s="3">
        <v>42</v>
      </c>
      <c r="P2" s="3">
        <v>2</v>
      </c>
      <c r="Q2" s="3">
        <v>56</v>
      </c>
      <c r="R2" s="3">
        <v>31</v>
      </c>
      <c r="S2" s="3">
        <v>8</v>
      </c>
      <c r="T2" s="3">
        <v>5</v>
      </c>
      <c r="U2" s="3">
        <v>52</v>
      </c>
      <c r="V2" s="3">
        <v>56</v>
      </c>
      <c r="W2" s="3">
        <v>60</v>
      </c>
      <c r="X2" s="3">
        <v>42</v>
      </c>
      <c r="Y2" s="3">
        <v>9</v>
      </c>
      <c r="Z2" s="3">
        <v>55</v>
      </c>
      <c r="AA2" s="3">
        <v>25</v>
      </c>
      <c r="AB2" s="3">
        <v>6</v>
      </c>
      <c r="AC2" s="3">
        <v>7</v>
      </c>
      <c r="AD2" s="3">
        <v>45</v>
      </c>
      <c r="AE2" s="3">
        <v>40</v>
      </c>
      <c r="AF2" s="3">
        <v>42</v>
      </c>
      <c r="AG2" s="3">
        <v>38</v>
      </c>
      <c r="AH2" s="3">
        <v>3</v>
      </c>
      <c r="AI2" s="3">
        <v>65</v>
      </c>
      <c r="AJ2" s="3">
        <v>27</v>
      </c>
      <c r="AK2" s="3">
        <v>6</v>
      </c>
      <c r="AL2" s="3">
        <v>10</v>
      </c>
      <c r="AM2" s="3">
        <v>47</v>
      </c>
      <c r="AN2" s="3">
        <v>52</v>
      </c>
      <c r="AO2" s="3">
        <v>56</v>
      </c>
      <c r="AP2" s="3">
        <v>55</v>
      </c>
      <c r="AQ2" s="3">
        <v>6</v>
      </c>
      <c r="AR2" s="3">
        <v>59</v>
      </c>
      <c r="AS2" s="3">
        <v>38</v>
      </c>
      <c r="AT2" s="3">
        <v>4</v>
      </c>
      <c r="AU2" s="3">
        <v>4</v>
      </c>
      <c r="AV2" s="3">
        <v>13</v>
      </c>
      <c r="AW2" s="3">
        <v>23</v>
      </c>
      <c r="AX2" s="3">
        <v>21</v>
      </c>
      <c r="AY2" s="3">
        <v>83</v>
      </c>
      <c r="AZ2" s="3">
        <v>6</v>
      </c>
      <c r="BA2" s="3">
        <v>34</v>
      </c>
      <c r="BB2" s="3">
        <v>59</v>
      </c>
      <c r="BC2" s="3">
        <v>9</v>
      </c>
      <c r="BD2" s="3">
        <v>11</v>
      </c>
      <c r="BE2" s="3">
        <v>50</v>
      </c>
      <c r="BF2" s="3">
        <v>91</v>
      </c>
      <c r="BG2" s="3">
        <v>49</v>
      </c>
      <c r="BH2" s="3">
        <v>56</v>
      </c>
      <c r="BI2" s="3">
        <v>5</v>
      </c>
      <c r="BJ2" s="3">
        <v>47</v>
      </c>
      <c r="BK2" s="3">
        <v>76</v>
      </c>
    </row>
    <row r="3" spans="1:63" x14ac:dyDescent="0.2">
      <c r="A3" s="3">
        <v>7</v>
      </c>
      <c r="B3" s="3">
        <v>12</v>
      </c>
      <c r="C3" s="3">
        <v>19</v>
      </c>
      <c r="D3" s="3">
        <v>37</v>
      </c>
      <c r="E3" s="3">
        <v>21</v>
      </c>
      <c r="F3" s="3">
        <v>27</v>
      </c>
      <c r="G3" s="3">
        <v>4</v>
      </c>
      <c r="H3" s="3">
        <v>22</v>
      </c>
      <c r="I3" s="3">
        <v>27</v>
      </c>
      <c r="J3" s="3">
        <v>6</v>
      </c>
      <c r="K3" s="3">
        <v>4</v>
      </c>
      <c r="L3" s="3">
        <v>58</v>
      </c>
      <c r="M3" s="3">
        <v>35</v>
      </c>
      <c r="N3" s="3">
        <v>58</v>
      </c>
      <c r="O3" s="3">
        <v>23</v>
      </c>
      <c r="P3" s="3">
        <v>4</v>
      </c>
      <c r="Q3" s="3">
        <v>25</v>
      </c>
      <c r="R3" s="3">
        <v>28</v>
      </c>
      <c r="S3" s="3">
        <v>2</v>
      </c>
      <c r="T3" s="3">
        <v>5</v>
      </c>
      <c r="U3" s="3">
        <v>58</v>
      </c>
      <c r="V3" s="3">
        <v>26</v>
      </c>
      <c r="W3" s="3">
        <v>57</v>
      </c>
      <c r="X3" s="3">
        <v>19</v>
      </c>
      <c r="Y3" s="3">
        <v>5</v>
      </c>
      <c r="Z3" s="3">
        <v>16</v>
      </c>
      <c r="AA3" s="3">
        <v>34</v>
      </c>
      <c r="AB3" s="3">
        <v>3</v>
      </c>
      <c r="AC3" s="3">
        <v>5</v>
      </c>
      <c r="AD3" s="3">
        <v>49</v>
      </c>
      <c r="AE3" s="3">
        <v>18</v>
      </c>
      <c r="AF3" s="3">
        <v>64</v>
      </c>
      <c r="AG3" s="3">
        <v>18</v>
      </c>
      <c r="AH3" s="3">
        <v>3</v>
      </c>
      <c r="AI3" s="3">
        <v>19</v>
      </c>
      <c r="AJ3" s="3">
        <v>33</v>
      </c>
      <c r="AK3" s="3">
        <v>0</v>
      </c>
      <c r="AL3" s="3">
        <v>4</v>
      </c>
      <c r="AM3" s="3">
        <v>21</v>
      </c>
      <c r="AN3" s="3">
        <v>23</v>
      </c>
      <c r="AO3" s="3">
        <v>24</v>
      </c>
      <c r="AP3" s="3">
        <v>30</v>
      </c>
      <c r="AQ3" s="3">
        <v>3</v>
      </c>
      <c r="AR3" s="3">
        <v>31</v>
      </c>
      <c r="AS3" s="3">
        <v>30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43</v>
      </c>
      <c r="AZ3" s="3">
        <v>5</v>
      </c>
      <c r="BA3" s="3">
        <v>36</v>
      </c>
      <c r="BB3" s="3">
        <v>46</v>
      </c>
      <c r="BC3" s="3">
        <v>7</v>
      </c>
      <c r="BD3" s="3">
        <v>11</v>
      </c>
      <c r="BE3" s="3">
        <v>40</v>
      </c>
      <c r="BF3" s="3">
        <v>72</v>
      </c>
      <c r="BG3" s="3">
        <v>43</v>
      </c>
      <c r="BH3" s="3">
        <v>63</v>
      </c>
      <c r="BI3" s="3">
        <v>3</v>
      </c>
      <c r="BJ3" s="3">
        <v>20</v>
      </c>
      <c r="BK3" s="3">
        <v>28</v>
      </c>
    </row>
    <row r="4" spans="1:63" x14ac:dyDescent="0.2">
      <c r="A4" s="3">
        <v>5</v>
      </c>
      <c r="B4" s="3">
        <v>8</v>
      </c>
      <c r="C4" s="3">
        <v>23</v>
      </c>
      <c r="D4" s="3">
        <v>31</v>
      </c>
      <c r="E4" s="3">
        <v>26</v>
      </c>
      <c r="F4" s="3">
        <v>21</v>
      </c>
      <c r="G4" s="3">
        <v>20</v>
      </c>
      <c r="H4" s="3">
        <v>49</v>
      </c>
      <c r="I4" s="3">
        <v>106</v>
      </c>
      <c r="J4" s="3">
        <v>2</v>
      </c>
      <c r="K4" s="3">
        <v>7</v>
      </c>
      <c r="L4" s="3">
        <v>29</v>
      </c>
      <c r="M4" s="3">
        <v>30</v>
      </c>
      <c r="N4" s="3">
        <v>28</v>
      </c>
      <c r="O4" s="3">
        <v>23</v>
      </c>
      <c r="P4" s="3">
        <v>18</v>
      </c>
      <c r="Q4" s="3">
        <v>49</v>
      </c>
      <c r="R4" s="3">
        <v>106</v>
      </c>
      <c r="S4" s="3">
        <v>1</v>
      </c>
      <c r="T4" s="3">
        <v>10</v>
      </c>
      <c r="U4" s="3">
        <v>27</v>
      </c>
      <c r="V4" s="3">
        <v>35</v>
      </c>
      <c r="W4" s="3">
        <v>21</v>
      </c>
      <c r="X4" s="3">
        <v>29</v>
      </c>
      <c r="Y4" s="3">
        <v>18</v>
      </c>
      <c r="Z4" s="3">
        <v>47</v>
      </c>
      <c r="AA4" s="3">
        <v>87</v>
      </c>
      <c r="AB4" s="3">
        <v>4</v>
      </c>
      <c r="AC4" s="3">
        <v>12</v>
      </c>
      <c r="AD4" s="3">
        <v>30</v>
      </c>
      <c r="AE4" s="3">
        <v>27</v>
      </c>
      <c r="AF4" s="3">
        <v>18</v>
      </c>
      <c r="AG4" s="3">
        <v>30</v>
      </c>
      <c r="AH4" s="3">
        <v>14</v>
      </c>
      <c r="AI4" s="3">
        <v>47</v>
      </c>
      <c r="AJ4" s="3">
        <v>102</v>
      </c>
      <c r="AK4" s="3">
        <v>6</v>
      </c>
      <c r="AL4" s="3">
        <v>10</v>
      </c>
      <c r="AM4" s="3">
        <v>34</v>
      </c>
      <c r="AN4" s="3">
        <v>31</v>
      </c>
      <c r="AO4" s="3">
        <v>31</v>
      </c>
      <c r="AP4" s="3">
        <v>22</v>
      </c>
      <c r="AQ4" s="3">
        <v>14</v>
      </c>
      <c r="AR4" s="3">
        <v>41</v>
      </c>
      <c r="AS4" s="3">
        <v>76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39</v>
      </c>
      <c r="AZ4" s="3">
        <v>3</v>
      </c>
      <c r="BA4" s="3">
        <v>35</v>
      </c>
      <c r="BB4" s="3">
        <v>29</v>
      </c>
      <c r="BC4" s="3">
        <v>1</v>
      </c>
      <c r="BD4" s="3">
        <v>1</v>
      </c>
      <c r="BE4" s="3">
        <v>8</v>
      </c>
      <c r="BF4" s="3">
        <v>5</v>
      </c>
      <c r="BG4" s="3">
        <v>9</v>
      </c>
      <c r="BH4" s="3">
        <v>25</v>
      </c>
      <c r="BI4" s="3">
        <v>6</v>
      </c>
      <c r="BJ4" s="3">
        <v>17</v>
      </c>
      <c r="BK4" s="3">
        <v>33</v>
      </c>
    </row>
    <row r="5" spans="1:63" x14ac:dyDescent="0.2">
      <c r="A5" s="3">
        <v>4</v>
      </c>
      <c r="B5" s="3">
        <v>10</v>
      </c>
      <c r="C5" s="3">
        <v>77</v>
      </c>
      <c r="D5" s="3">
        <v>119</v>
      </c>
      <c r="E5" s="3">
        <v>73</v>
      </c>
      <c r="F5" s="3">
        <v>97</v>
      </c>
      <c r="G5" s="3">
        <v>65</v>
      </c>
      <c r="H5" s="3">
        <v>190</v>
      </c>
      <c r="I5" s="3">
        <v>353</v>
      </c>
      <c r="J5" s="3">
        <v>5</v>
      </c>
      <c r="K5" s="3">
        <v>7</v>
      </c>
      <c r="L5" s="3">
        <v>74</v>
      </c>
      <c r="M5" s="3">
        <v>117</v>
      </c>
      <c r="N5" s="3">
        <v>58</v>
      </c>
      <c r="O5" s="3">
        <v>97</v>
      </c>
      <c r="P5" s="3">
        <v>67</v>
      </c>
      <c r="Q5" s="3">
        <v>181</v>
      </c>
      <c r="R5" s="3">
        <v>362</v>
      </c>
      <c r="S5" s="3">
        <v>4</v>
      </c>
      <c r="T5" s="3">
        <v>10</v>
      </c>
      <c r="U5" s="3">
        <v>67</v>
      </c>
      <c r="V5" s="3">
        <v>102</v>
      </c>
      <c r="W5" s="3">
        <v>60</v>
      </c>
      <c r="X5" s="3">
        <v>84</v>
      </c>
      <c r="Y5" s="3">
        <v>72</v>
      </c>
      <c r="Z5" s="3">
        <v>180</v>
      </c>
      <c r="AA5" s="3">
        <v>375</v>
      </c>
      <c r="AB5" s="3">
        <v>2</v>
      </c>
      <c r="AC5" s="3">
        <v>4</v>
      </c>
      <c r="AD5" s="3">
        <v>48</v>
      </c>
      <c r="AE5" s="3">
        <v>63</v>
      </c>
      <c r="AF5" s="3">
        <v>35</v>
      </c>
      <c r="AG5" s="3">
        <v>91</v>
      </c>
      <c r="AH5" s="3">
        <v>60</v>
      </c>
      <c r="AI5" s="3">
        <v>197</v>
      </c>
      <c r="AJ5" s="3">
        <v>360</v>
      </c>
      <c r="AK5" s="3">
        <v>1</v>
      </c>
      <c r="AL5" s="3">
        <v>1</v>
      </c>
      <c r="AM5" s="3">
        <v>6</v>
      </c>
      <c r="AN5" s="3">
        <v>21</v>
      </c>
      <c r="AO5" s="3">
        <v>5</v>
      </c>
      <c r="AP5" s="3">
        <v>55</v>
      </c>
      <c r="AQ5" s="3">
        <v>61</v>
      </c>
      <c r="AR5" s="3">
        <v>178</v>
      </c>
      <c r="AS5" s="3">
        <v>317</v>
      </c>
      <c r="AT5" s="3">
        <v>2</v>
      </c>
      <c r="AU5" s="3">
        <v>0</v>
      </c>
      <c r="AV5" s="3">
        <v>4</v>
      </c>
      <c r="AW5" s="3">
        <v>4</v>
      </c>
      <c r="AX5" s="3">
        <v>2</v>
      </c>
      <c r="AY5" s="3">
        <v>28</v>
      </c>
      <c r="AZ5" s="3">
        <v>12</v>
      </c>
      <c r="BA5" s="3">
        <v>55</v>
      </c>
      <c r="BB5" s="3">
        <v>93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27</v>
      </c>
      <c r="BI5" s="3">
        <v>13</v>
      </c>
      <c r="BJ5" s="3">
        <v>34</v>
      </c>
      <c r="BK5" s="3">
        <v>55</v>
      </c>
    </row>
    <row r="6" spans="1:63" x14ac:dyDescent="0.2">
      <c r="A6" s="3">
        <v>28</v>
      </c>
      <c r="B6" s="3">
        <v>19</v>
      </c>
      <c r="C6" s="3">
        <v>359</v>
      </c>
      <c r="D6" s="3">
        <v>313</v>
      </c>
      <c r="E6" s="3">
        <v>317</v>
      </c>
      <c r="F6" s="3">
        <v>281</v>
      </c>
      <c r="G6" s="3">
        <v>153</v>
      </c>
      <c r="H6" s="3">
        <v>788</v>
      </c>
      <c r="I6" s="3">
        <v>776</v>
      </c>
      <c r="J6" s="3">
        <v>22</v>
      </c>
      <c r="K6" s="3">
        <v>28</v>
      </c>
      <c r="L6" s="3">
        <v>379</v>
      </c>
      <c r="M6" s="3">
        <v>299</v>
      </c>
      <c r="N6" s="3">
        <v>326</v>
      </c>
      <c r="O6" s="3">
        <v>279</v>
      </c>
      <c r="P6" s="3">
        <v>162</v>
      </c>
      <c r="Q6" s="3">
        <v>846</v>
      </c>
      <c r="R6" s="3">
        <v>796</v>
      </c>
      <c r="S6" s="3">
        <v>20</v>
      </c>
      <c r="T6" s="3">
        <v>36</v>
      </c>
      <c r="U6" s="3">
        <v>364</v>
      </c>
      <c r="V6" s="3">
        <v>315</v>
      </c>
      <c r="W6" s="3">
        <v>307</v>
      </c>
      <c r="X6" s="3">
        <v>307</v>
      </c>
      <c r="Y6" s="3">
        <v>160</v>
      </c>
      <c r="Z6" s="3">
        <v>1092</v>
      </c>
      <c r="AA6" s="3">
        <v>771</v>
      </c>
      <c r="AB6" s="3">
        <v>10</v>
      </c>
      <c r="AC6" s="3">
        <v>25</v>
      </c>
      <c r="AD6" s="3">
        <v>223</v>
      </c>
      <c r="AE6" s="3">
        <v>201</v>
      </c>
      <c r="AF6" s="3">
        <v>204</v>
      </c>
      <c r="AG6" s="3">
        <v>278</v>
      </c>
      <c r="AH6" s="3">
        <v>151</v>
      </c>
      <c r="AI6" s="3">
        <v>800</v>
      </c>
      <c r="AJ6" s="3">
        <v>777</v>
      </c>
      <c r="AK6" s="3">
        <v>15</v>
      </c>
      <c r="AL6" s="3">
        <v>40</v>
      </c>
      <c r="AM6" s="3">
        <v>298</v>
      </c>
      <c r="AN6" s="3">
        <v>274</v>
      </c>
      <c r="AO6" s="3">
        <v>263</v>
      </c>
      <c r="AP6" s="3">
        <v>261</v>
      </c>
      <c r="AQ6" s="3">
        <v>142</v>
      </c>
      <c r="AR6" s="3">
        <v>710</v>
      </c>
      <c r="AS6" s="3">
        <v>776</v>
      </c>
      <c r="AT6" s="3">
        <v>4</v>
      </c>
      <c r="AU6" s="3">
        <v>8</v>
      </c>
      <c r="AV6" s="3">
        <v>63</v>
      </c>
      <c r="AW6" s="3">
        <v>73</v>
      </c>
      <c r="AX6" s="3">
        <v>61</v>
      </c>
      <c r="AY6" s="3">
        <v>76</v>
      </c>
      <c r="AZ6" s="3">
        <v>47</v>
      </c>
      <c r="BA6" s="3">
        <v>164</v>
      </c>
      <c r="BB6" s="3">
        <v>131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47</v>
      </c>
      <c r="BI6" s="3">
        <v>28</v>
      </c>
      <c r="BJ6" s="3">
        <v>77</v>
      </c>
      <c r="BK6" s="3">
        <v>129</v>
      </c>
    </row>
    <row r="7" spans="1:63" x14ac:dyDescent="0.2">
      <c r="A7" s="3">
        <v>60</v>
      </c>
      <c r="B7" s="3">
        <v>85</v>
      </c>
      <c r="C7" s="3">
        <v>1155</v>
      </c>
      <c r="D7" s="3">
        <v>606</v>
      </c>
      <c r="E7" s="3">
        <v>988</v>
      </c>
      <c r="F7" s="3">
        <v>627</v>
      </c>
      <c r="G7" s="3">
        <v>351</v>
      </c>
      <c r="H7" s="3">
        <v>1719</v>
      </c>
      <c r="I7" s="3">
        <v>1415</v>
      </c>
      <c r="J7" s="3">
        <v>67</v>
      </c>
      <c r="K7" s="3">
        <v>98</v>
      </c>
      <c r="L7" s="3">
        <v>1198</v>
      </c>
      <c r="M7" s="3">
        <v>584</v>
      </c>
      <c r="N7" s="3">
        <v>1043</v>
      </c>
      <c r="O7" s="3">
        <v>631</v>
      </c>
      <c r="P7" s="3">
        <v>351</v>
      </c>
      <c r="Q7" s="3">
        <v>1719</v>
      </c>
      <c r="R7" s="3">
        <v>1522</v>
      </c>
      <c r="S7" s="3">
        <v>169</v>
      </c>
      <c r="T7" s="3">
        <v>89</v>
      </c>
      <c r="U7" s="3">
        <v>1310</v>
      </c>
      <c r="V7" s="3">
        <v>554</v>
      </c>
      <c r="W7" s="3">
        <v>1256</v>
      </c>
      <c r="X7" s="3">
        <v>616</v>
      </c>
      <c r="Y7" s="3">
        <v>348</v>
      </c>
      <c r="Z7" s="3">
        <v>1984</v>
      </c>
      <c r="AA7" s="3">
        <v>1413</v>
      </c>
      <c r="AB7" s="3">
        <v>64</v>
      </c>
      <c r="AC7" s="3">
        <v>92</v>
      </c>
      <c r="AD7" s="3">
        <v>1121</v>
      </c>
      <c r="AE7" s="3">
        <v>569</v>
      </c>
      <c r="AF7" s="3">
        <v>992</v>
      </c>
      <c r="AG7" s="3">
        <v>624</v>
      </c>
      <c r="AH7" s="3">
        <v>347</v>
      </c>
      <c r="AI7" s="3">
        <v>1727</v>
      </c>
      <c r="AJ7" s="3">
        <v>1458</v>
      </c>
      <c r="AK7" s="3">
        <v>60</v>
      </c>
      <c r="AL7" s="3">
        <v>71</v>
      </c>
      <c r="AM7" s="3">
        <v>1009</v>
      </c>
      <c r="AN7" s="3">
        <v>568</v>
      </c>
      <c r="AO7" s="3">
        <v>874</v>
      </c>
      <c r="AP7" s="3">
        <v>612</v>
      </c>
      <c r="AQ7" s="3">
        <v>322</v>
      </c>
      <c r="AR7" s="3">
        <v>1605</v>
      </c>
      <c r="AS7" s="3">
        <v>1322</v>
      </c>
      <c r="AT7" s="3">
        <v>15</v>
      </c>
      <c r="AU7" s="3">
        <v>14</v>
      </c>
      <c r="AV7" s="3">
        <v>175</v>
      </c>
      <c r="AW7" s="3">
        <v>128</v>
      </c>
      <c r="AX7" s="3">
        <v>165</v>
      </c>
      <c r="AY7" s="3">
        <v>109</v>
      </c>
      <c r="AZ7" s="3">
        <v>59</v>
      </c>
      <c r="BA7" s="3">
        <v>257</v>
      </c>
      <c r="BB7" s="3">
        <v>241</v>
      </c>
      <c r="BC7" s="3">
        <v>5</v>
      </c>
      <c r="BD7" s="3">
        <v>3</v>
      </c>
      <c r="BE7" s="3">
        <v>70</v>
      </c>
      <c r="BF7" s="3">
        <v>74</v>
      </c>
      <c r="BG7" s="3">
        <v>55</v>
      </c>
      <c r="BH7" s="3">
        <v>118</v>
      </c>
      <c r="BI7" s="3">
        <v>33</v>
      </c>
      <c r="BJ7" s="3">
        <v>142</v>
      </c>
      <c r="BK7" s="3">
        <v>145</v>
      </c>
    </row>
    <row r="8" spans="1:63" x14ac:dyDescent="0.2">
      <c r="A8" s="3">
        <v>197</v>
      </c>
      <c r="B8" s="3">
        <v>230</v>
      </c>
      <c r="C8" s="3">
        <v>2287</v>
      </c>
      <c r="D8" s="3">
        <v>1148</v>
      </c>
      <c r="E8" s="3">
        <v>2220</v>
      </c>
      <c r="F8" s="3">
        <v>1135</v>
      </c>
      <c r="G8" s="3">
        <v>308</v>
      </c>
      <c r="H8" s="3">
        <v>1570</v>
      </c>
      <c r="I8" s="3">
        <v>1452</v>
      </c>
      <c r="J8" s="3">
        <v>211</v>
      </c>
      <c r="K8" s="3">
        <v>240</v>
      </c>
      <c r="L8" s="3">
        <v>2332</v>
      </c>
      <c r="M8" s="3">
        <v>1207</v>
      </c>
      <c r="N8" s="3">
        <v>2256</v>
      </c>
      <c r="O8" s="3">
        <v>1225</v>
      </c>
      <c r="P8" s="3">
        <v>301</v>
      </c>
      <c r="Q8" s="3">
        <v>1717</v>
      </c>
      <c r="R8" s="3">
        <v>1553</v>
      </c>
      <c r="S8" s="3">
        <v>280</v>
      </c>
      <c r="T8" s="3">
        <v>241</v>
      </c>
      <c r="U8" s="3">
        <v>2436</v>
      </c>
      <c r="V8" s="3">
        <v>1201</v>
      </c>
      <c r="W8" s="3">
        <v>2475</v>
      </c>
      <c r="X8" s="3">
        <v>1169</v>
      </c>
      <c r="Y8" s="3">
        <v>284</v>
      </c>
      <c r="Z8" s="3">
        <v>1711</v>
      </c>
      <c r="AA8" s="3">
        <v>1447</v>
      </c>
      <c r="AB8" s="3">
        <v>204</v>
      </c>
      <c r="AC8" s="3">
        <v>242</v>
      </c>
      <c r="AD8" s="3">
        <v>2281</v>
      </c>
      <c r="AE8" s="3">
        <v>1171</v>
      </c>
      <c r="AF8" s="3">
        <v>2178</v>
      </c>
      <c r="AG8" s="3">
        <v>1179</v>
      </c>
      <c r="AH8" s="3">
        <v>301</v>
      </c>
      <c r="AI8" s="3">
        <v>1553</v>
      </c>
      <c r="AJ8" s="3">
        <v>1481</v>
      </c>
      <c r="AK8" s="3">
        <v>163</v>
      </c>
      <c r="AL8" s="3">
        <v>195</v>
      </c>
      <c r="AM8" s="3">
        <v>2098</v>
      </c>
      <c r="AN8" s="3">
        <v>1054</v>
      </c>
      <c r="AO8" s="3">
        <v>2022</v>
      </c>
      <c r="AP8" s="3">
        <v>1076</v>
      </c>
      <c r="AQ8" s="3">
        <v>270</v>
      </c>
      <c r="AR8" s="3">
        <v>1315</v>
      </c>
      <c r="AS8" s="3">
        <v>1347</v>
      </c>
      <c r="AT8" s="3">
        <v>32</v>
      </c>
      <c r="AU8" s="3">
        <v>40</v>
      </c>
      <c r="AV8" s="3">
        <v>280</v>
      </c>
      <c r="AW8" s="3">
        <v>280</v>
      </c>
      <c r="AX8" s="3">
        <v>259</v>
      </c>
      <c r="AY8" s="3">
        <v>224</v>
      </c>
      <c r="AZ8" s="3">
        <v>94</v>
      </c>
      <c r="BA8" s="3">
        <v>347</v>
      </c>
      <c r="BB8" s="3">
        <v>400</v>
      </c>
      <c r="BC8" s="3">
        <v>16</v>
      </c>
      <c r="BD8" s="3">
        <v>14</v>
      </c>
      <c r="BE8" s="3">
        <v>205</v>
      </c>
      <c r="BF8" s="3">
        <v>163</v>
      </c>
      <c r="BG8" s="3">
        <v>164</v>
      </c>
      <c r="BH8" s="3">
        <v>127</v>
      </c>
      <c r="BI8" s="3">
        <v>78</v>
      </c>
      <c r="BJ8" s="3">
        <v>212</v>
      </c>
      <c r="BK8" s="3">
        <v>241</v>
      </c>
    </row>
    <row r="9" spans="1:63" x14ac:dyDescent="0.2">
      <c r="A9" s="3">
        <v>180</v>
      </c>
      <c r="B9" s="3">
        <v>179</v>
      </c>
      <c r="C9" s="3">
        <v>2025</v>
      </c>
      <c r="D9" s="3">
        <v>1154</v>
      </c>
      <c r="E9" s="3">
        <v>1920</v>
      </c>
      <c r="F9" s="3">
        <v>1121</v>
      </c>
      <c r="G9" s="3">
        <v>244</v>
      </c>
      <c r="H9" s="3">
        <v>837</v>
      </c>
      <c r="I9" s="3">
        <v>965</v>
      </c>
      <c r="J9" s="3">
        <v>188</v>
      </c>
      <c r="K9" s="3">
        <v>177</v>
      </c>
      <c r="L9" s="3">
        <v>2145</v>
      </c>
      <c r="M9" s="3">
        <v>1184</v>
      </c>
      <c r="N9" s="3">
        <v>2094</v>
      </c>
      <c r="O9" s="3">
        <v>1160</v>
      </c>
      <c r="P9" s="3">
        <v>246</v>
      </c>
      <c r="Q9" s="3">
        <v>942</v>
      </c>
      <c r="R9" s="3">
        <v>969</v>
      </c>
      <c r="S9" s="3">
        <v>191</v>
      </c>
      <c r="T9" s="3">
        <v>201</v>
      </c>
      <c r="U9" s="3">
        <v>2146</v>
      </c>
      <c r="V9" s="3">
        <v>1095</v>
      </c>
      <c r="W9" s="3">
        <v>2053</v>
      </c>
      <c r="X9" s="3">
        <v>1082</v>
      </c>
      <c r="Y9" s="3">
        <v>253</v>
      </c>
      <c r="Z9" s="3">
        <v>885</v>
      </c>
      <c r="AA9" s="3">
        <v>1063</v>
      </c>
      <c r="AB9" s="3">
        <v>175</v>
      </c>
      <c r="AC9" s="3">
        <v>190</v>
      </c>
      <c r="AD9" s="3">
        <v>2018</v>
      </c>
      <c r="AE9" s="3">
        <v>1124</v>
      </c>
      <c r="AF9" s="3">
        <v>1911</v>
      </c>
      <c r="AG9" s="3">
        <v>1144</v>
      </c>
      <c r="AH9" s="3">
        <v>234</v>
      </c>
      <c r="AI9" s="3">
        <v>891</v>
      </c>
      <c r="AJ9" s="3">
        <v>985</v>
      </c>
      <c r="AK9" s="3">
        <v>129</v>
      </c>
      <c r="AL9" s="3">
        <v>175</v>
      </c>
      <c r="AM9" s="3">
        <v>1733</v>
      </c>
      <c r="AN9" s="3">
        <v>1077</v>
      </c>
      <c r="AO9" s="3">
        <v>1643</v>
      </c>
      <c r="AP9" s="3">
        <v>1040</v>
      </c>
      <c r="AQ9" s="3">
        <v>247</v>
      </c>
      <c r="AR9" s="3">
        <v>894</v>
      </c>
      <c r="AS9" s="3">
        <v>939</v>
      </c>
      <c r="AT9" s="3">
        <v>50</v>
      </c>
      <c r="AU9" s="3">
        <v>62</v>
      </c>
      <c r="AV9" s="3">
        <v>431</v>
      </c>
      <c r="AW9" s="3">
        <v>441</v>
      </c>
      <c r="AX9" s="3">
        <v>359</v>
      </c>
      <c r="AY9" s="3">
        <v>356</v>
      </c>
      <c r="AZ9" s="3">
        <v>122</v>
      </c>
      <c r="BA9" s="3">
        <v>470</v>
      </c>
      <c r="BB9" s="3">
        <v>493</v>
      </c>
      <c r="BC9" s="3">
        <v>26</v>
      </c>
      <c r="BD9" s="3">
        <v>43</v>
      </c>
      <c r="BE9" s="3">
        <v>309</v>
      </c>
      <c r="BF9" s="3">
        <v>262</v>
      </c>
      <c r="BG9" s="3">
        <v>272</v>
      </c>
      <c r="BH9" s="3">
        <v>194</v>
      </c>
      <c r="BI9" s="3">
        <v>103</v>
      </c>
      <c r="BJ9" s="3">
        <v>298</v>
      </c>
      <c r="BK9" s="3">
        <v>321</v>
      </c>
    </row>
    <row r="10" spans="1:63" x14ac:dyDescent="0.2">
      <c r="A10" s="3">
        <v>109</v>
      </c>
      <c r="B10" s="3">
        <v>170</v>
      </c>
      <c r="C10" s="3">
        <v>1121</v>
      </c>
      <c r="D10" s="3">
        <v>883</v>
      </c>
      <c r="E10" s="3">
        <v>1007</v>
      </c>
      <c r="F10" s="3">
        <v>753</v>
      </c>
      <c r="G10" s="3">
        <v>238</v>
      </c>
      <c r="H10" s="3">
        <v>625</v>
      </c>
      <c r="I10" s="3">
        <v>835</v>
      </c>
      <c r="J10" s="3">
        <v>81</v>
      </c>
      <c r="K10" s="3">
        <v>157</v>
      </c>
      <c r="L10" s="3">
        <v>1216</v>
      </c>
      <c r="M10" s="3">
        <v>867</v>
      </c>
      <c r="N10" s="3">
        <v>1101</v>
      </c>
      <c r="O10" s="3">
        <v>790</v>
      </c>
      <c r="P10" s="3">
        <v>242</v>
      </c>
      <c r="Q10" s="3">
        <v>711</v>
      </c>
      <c r="R10" s="3">
        <v>769</v>
      </c>
      <c r="S10" s="3">
        <v>124</v>
      </c>
      <c r="T10" s="3">
        <v>149</v>
      </c>
      <c r="U10" s="3">
        <v>1107</v>
      </c>
      <c r="V10" s="3">
        <v>881</v>
      </c>
      <c r="W10" s="3">
        <v>1047</v>
      </c>
      <c r="X10" s="3">
        <v>842</v>
      </c>
      <c r="Y10" s="3">
        <v>228</v>
      </c>
      <c r="Z10" s="3">
        <v>668</v>
      </c>
      <c r="AA10" s="3">
        <v>816</v>
      </c>
      <c r="AB10" s="3">
        <v>110</v>
      </c>
      <c r="AC10" s="3">
        <v>152</v>
      </c>
      <c r="AD10" s="3">
        <v>1136</v>
      </c>
      <c r="AE10" s="3">
        <v>875</v>
      </c>
      <c r="AF10" s="3">
        <v>1017</v>
      </c>
      <c r="AG10" s="3">
        <v>789</v>
      </c>
      <c r="AH10" s="3">
        <v>222</v>
      </c>
      <c r="AI10" s="3">
        <v>724</v>
      </c>
      <c r="AJ10" s="3">
        <v>838</v>
      </c>
      <c r="AK10" s="3">
        <v>113</v>
      </c>
      <c r="AL10" s="3">
        <v>158</v>
      </c>
      <c r="AM10" s="3">
        <v>1065</v>
      </c>
      <c r="AN10" s="3">
        <v>869</v>
      </c>
      <c r="AO10" s="3">
        <v>1026</v>
      </c>
      <c r="AP10" s="3">
        <v>792</v>
      </c>
      <c r="AQ10" s="3">
        <v>232</v>
      </c>
      <c r="AR10" s="3">
        <v>788</v>
      </c>
      <c r="AS10" s="3">
        <v>870</v>
      </c>
      <c r="AT10" s="3">
        <v>55</v>
      </c>
      <c r="AU10" s="3">
        <v>75</v>
      </c>
      <c r="AV10" s="3">
        <v>544</v>
      </c>
      <c r="AW10" s="3">
        <v>614</v>
      </c>
      <c r="AX10" s="3">
        <v>496</v>
      </c>
      <c r="AY10" s="3">
        <v>469</v>
      </c>
      <c r="AZ10" s="3">
        <v>132</v>
      </c>
      <c r="BA10" s="3">
        <v>550</v>
      </c>
      <c r="BB10" s="3">
        <v>576</v>
      </c>
      <c r="BC10" s="3">
        <v>37</v>
      </c>
      <c r="BD10" s="3">
        <v>52</v>
      </c>
      <c r="BE10" s="3">
        <v>485</v>
      </c>
      <c r="BF10" s="3">
        <v>415</v>
      </c>
      <c r="BG10" s="3">
        <v>382</v>
      </c>
      <c r="BH10" s="3">
        <v>282</v>
      </c>
      <c r="BI10" s="3">
        <v>137</v>
      </c>
      <c r="BJ10" s="3">
        <v>364</v>
      </c>
      <c r="BK10" s="3">
        <v>420</v>
      </c>
    </row>
    <row r="11" spans="1:63" x14ac:dyDescent="0.2">
      <c r="A11" s="3">
        <v>108</v>
      </c>
      <c r="B11" s="3">
        <v>133</v>
      </c>
      <c r="C11" s="3">
        <v>806</v>
      </c>
      <c r="D11" s="3">
        <v>878</v>
      </c>
      <c r="E11" s="3">
        <v>706</v>
      </c>
      <c r="F11" s="3">
        <v>747</v>
      </c>
      <c r="G11" s="3">
        <v>351</v>
      </c>
      <c r="H11" s="3">
        <v>758</v>
      </c>
      <c r="I11" s="3">
        <v>958</v>
      </c>
      <c r="J11" s="3">
        <v>119</v>
      </c>
      <c r="K11" s="3">
        <v>122</v>
      </c>
      <c r="L11" s="3">
        <v>873</v>
      </c>
      <c r="M11" s="3">
        <v>796</v>
      </c>
      <c r="N11" s="3">
        <v>794</v>
      </c>
      <c r="O11" s="3">
        <v>726</v>
      </c>
      <c r="P11" s="3">
        <v>320</v>
      </c>
      <c r="Q11" s="3">
        <v>780</v>
      </c>
      <c r="R11" s="3">
        <v>993</v>
      </c>
      <c r="S11" s="3">
        <v>133</v>
      </c>
      <c r="T11" s="3">
        <v>135</v>
      </c>
      <c r="U11" s="3">
        <v>821</v>
      </c>
      <c r="V11" s="3">
        <v>857</v>
      </c>
      <c r="W11" s="3">
        <v>763</v>
      </c>
      <c r="X11" s="3">
        <v>741</v>
      </c>
      <c r="Y11" s="3">
        <v>368</v>
      </c>
      <c r="Z11" s="3">
        <v>824</v>
      </c>
      <c r="AA11" s="3">
        <v>969</v>
      </c>
      <c r="AB11" s="3">
        <v>127</v>
      </c>
      <c r="AC11" s="3">
        <v>136</v>
      </c>
      <c r="AD11" s="3">
        <v>877</v>
      </c>
      <c r="AE11" s="3">
        <v>877</v>
      </c>
      <c r="AF11" s="3">
        <v>839</v>
      </c>
      <c r="AG11" s="3">
        <v>751</v>
      </c>
      <c r="AH11" s="3">
        <v>392</v>
      </c>
      <c r="AI11" s="3">
        <v>834</v>
      </c>
      <c r="AJ11" s="3">
        <v>992</v>
      </c>
      <c r="AK11" s="3">
        <v>122</v>
      </c>
      <c r="AL11" s="3">
        <v>149</v>
      </c>
      <c r="AM11" s="3">
        <v>912</v>
      </c>
      <c r="AN11" s="3">
        <v>942</v>
      </c>
      <c r="AO11" s="3">
        <v>818</v>
      </c>
      <c r="AP11" s="3">
        <v>787</v>
      </c>
      <c r="AQ11" s="3">
        <v>424</v>
      </c>
      <c r="AR11" s="3">
        <v>843</v>
      </c>
      <c r="AS11" s="3">
        <v>1085</v>
      </c>
      <c r="AT11" s="3">
        <v>86</v>
      </c>
      <c r="AU11" s="3">
        <v>139</v>
      </c>
      <c r="AV11" s="3">
        <v>630</v>
      </c>
      <c r="AW11" s="3">
        <v>730</v>
      </c>
      <c r="AX11" s="3">
        <v>600</v>
      </c>
      <c r="AY11" s="3">
        <v>552</v>
      </c>
      <c r="AZ11" s="3">
        <v>164</v>
      </c>
      <c r="BA11" s="3">
        <v>593</v>
      </c>
      <c r="BB11" s="3">
        <v>714</v>
      </c>
      <c r="BC11" s="3">
        <v>39</v>
      </c>
      <c r="BD11" s="3">
        <v>82</v>
      </c>
      <c r="BE11" s="3">
        <v>505</v>
      </c>
      <c r="BF11" s="3">
        <v>509</v>
      </c>
      <c r="BG11" s="3">
        <v>479</v>
      </c>
      <c r="BH11" s="3">
        <v>389</v>
      </c>
      <c r="BI11" s="3">
        <v>201</v>
      </c>
      <c r="BJ11" s="3">
        <v>495</v>
      </c>
      <c r="BK11" s="3">
        <v>498</v>
      </c>
    </row>
    <row r="12" spans="1:63" x14ac:dyDescent="0.2">
      <c r="A12" s="3">
        <v>224</v>
      </c>
      <c r="B12" s="3">
        <v>192</v>
      </c>
      <c r="C12" s="3">
        <v>969</v>
      </c>
      <c r="D12" s="3">
        <v>1039</v>
      </c>
      <c r="E12" s="3">
        <v>849</v>
      </c>
      <c r="F12" s="3">
        <v>862</v>
      </c>
      <c r="G12" s="3">
        <v>327</v>
      </c>
      <c r="H12" s="3">
        <v>974</v>
      </c>
      <c r="I12" s="3">
        <v>1001</v>
      </c>
      <c r="J12" s="3">
        <v>234</v>
      </c>
      <c r="K12" s="3">
        <v>209</v>
      </c>
      <c r="L12" s="3">
        <v>1009</v>
      </c>
      <c r="M12" s="3">
        <v>1088</v>
      </c>
      <c r="N12" s="3">
        <v>876</v>
      </c>
      <c r="O12" s="3">
        <v>941</v>
      </c>
      <c r="P12" s="3">
        <v>334</v>
      </c>
      <c r="Q12" s="3">
        <v>973</v>
      </c>
      <c r="R12" s="3">
        <v>1046</v>
      </c>
      <c r="S12" s="3">
        <v>222</v>
      </c>
      <c r="T12" s="3">
        <v>204</v>
      </c>
      <c r="U12" s="3">
        <v>1118</v>
      </c>
      <c r="V12" s="3">
        <v>1119</v>
      </c>
      <c r="W12" s="3">
        <v>896</v>
      </c>
      <c r="X12" s="3">
        <v>976</v>
      </c>
      <c r="Y12" s="3">
        <v>346</v>
      </c>
      <c r="Z12" s="3">
        <v>971</v>
      </c>
      <c r="AA12" s="3">
        <v>1170</v>
      </c>
      <c r="AB12" s="3">
        <v>221</v>
      </c>
      <c r="AC12" s="3">
        <v>222</v>
      </c>
      <c r="AD12" s="3">
        <v>1111</v>
      </c>
      <c r="AE12" s="3">
        <v>1142</v>
      </c>
      <c r="AF12" s="3">
        <v>895</v>
      </c>
      <c r="AG12" s="3">
        <v>994</v>
      </c>
      <c r="AH12" s="3">
        <v>331</v>
      </c>
      <c r="AI12" s="3">
        <v>944</v>
      </c>
      <c r="AJ12" s="3">
        <v>1055</v>
      </c>
      <c r="AK12" s="3">
        <v>213</v>
      </c>
      <c r="AL12" s="3">
        <v>208</v>
      </c>
      <c r="AM12" s="3">
        <v>1055</v>
      </c>
      <c r="AN12" s="3">
        <v>1152</v>
      </c>
      <c r="AO12" s="3">
        <v>928</v>
      </c>
      <c r="AP12" s="3">
        <v>1064</v>
      </c>
      <c r="AQ12" s="3">
        <v>387</v>
      </c>
      <c r="AR12" s="3">
        <v>1199</v>
      </c>
      <c r="AS12" s="3">
        <v>1247</v>
      </c>
      <c r="AT12" s="3">
        <v>83</v>
      </c>
      <c r="AU12" s="3">
        <v>135</v>
      </c>
      <c r="AV12" s="3">
        <v>719</v>
      </c>
      <c r="AW12" s="3">
        <v>797</v>
      </c>
      <c r="AX12" s="3">
        <v>622</v>
      </c>
      <c r="AY12" s="3">
        <v>656</v>
      </c>
      <c r="AZ12" s="3">
        <v>164</v>
      </c>
      <c r="BA12" s="3">
        <v>603</v>
      </c>
      <c r="BB12" s="3">
        <v>742</v>
      </c>
      <c r="BC12" s="3">
        <v>62</v>
      </c>
      <c r="BD12" s="3">
        <v>94</v>
      </c>
      <c r="BE12" s="3">
        <v>574</v>
      </c>
      <c r="BF12" s="3">
        <v>724</v>
      </c>
      <c r="BG12" s="3">
        <v>524</v>
      </c>
      <c r="BH12" s="3">
        <v>506</v>
      </c>
      <c r="BI12" s="3">
        <v>180</v>
      </c>
      <c r="BJ12" s="3">
        <v>519</v>
      </c>
      <c r="BK12" s="3">
        <v>612</v>
      </c>
    </row>
    <row r="13" spans="1:63" x14ac:dyDescent="0.2">
      <c r="A13" s="3">
        <v>210</v>
      </c>
      <c r="B13" s="3">
        <v>272</v>
      </c>
      <c r="C13" s="3">
        <v>1171</v>
      </c>
      <c r="D13" s="3">
        <v>1195</v>
      </c>
      <c r="E13" s="3">
        <v>1043</v>
      </c>
      <c r="F13" s="3">
        <v>965</v>
      </c>
      <c r="G13" s="3">
        <v>293</v>
      </c>
      <c r="H13" s="3">
        <v>917</v>
      </c>
      <c r="I13" s="3">
        <v>1032</v>
      </c>
      <c r="J13" s="3">
        <v>219</v>
      </c>
      <c r="K13" s="3">
        <v>270</v>
      </c>
      <c r="L13" s="3">
        <v>1086</v>
      </c>
      <c r="M13" s="3">
        <v>1170</v>
      </c>
      <c r="N13" s="3">
        <v>1030</v>
      </c>
      <c r="O13" s="3">
        <v>964</v>
      </c>
      <c r="P13" s="3">
        <v>299</v>
      </c>
      <c r="Q13" s="3">
        <v>854</v>
      </c>
      <c r="R13" s="3">
        <v>958</v>
      </c>
      <c r="S13" s="3">
        <v>217</v>
      </c>
      <c r="T13" s="3">
        <v>276</v>
      </c>
      <c r="U13" s="3">
        <v>1143</v>
      </c>
      <c r="V13" s="3">
        <v>1280</v>
      </c>
      <c r="W13" s="3">
        <v>1053</v>
      </c>
      <c r="X13" s="3">
        <v>1125</v>
      </c>
      <c r="Y13" s="3">
        <v>302</v>
      </c>
      <c r="Z13" s="3">
        <v>942</v>
      </c>
      <c r="AA13" s="3">
        <v>1003</v>
      </c>
      <c r="AB13" s="3">
        <v>190</v>
      </c>
      <c r="AC13" s="3">
        <v>209</v>
      </c>
      <c r="AD13" s="3">
        <v>879</v>
      </c>
      <c r="AE13" s="3">
        <v>949</v>
      </c>
      <c r="AF13" s="3">
        <v>772</v>
      </c>
      <c r="AG13" s="3">
        <v>1020</v>
      </c>
      <c r="AH13" s="3">
        <v>294</v>
      </c>
      <c r="AI13" s="3">
        <v>949</v>
      </c>
      <c r="AJ13" s="3">
        <v>1005</v>
      </c>
      <c r="AK13" s="3">
        <v>322</v>
      </c>
      <c r="AL13" s="3">
        <v>257</v>
      </c>
      <c r="AM13" s="3">
        <v>1232</v>
      </c>
      <c r="AN13" s="3">
        <v>1437</v>
      </c>
      <c r="AO13" s="3">
        <v>1220</v>
      </c>
      <c r="AP13" s="3">
        <v>1180</v>
      </c>
      <c r="AQ13" s="3">
        <v>284</v>
      </c>
      <c r="AR13" s="3">
        <v>1133</v>
      </c>
      <c r="AS13" s="3">
        <v>1073</v>
      </c>
      <c r="AT13" s="3">
        <v>75</v>
      </c>
      <c r="AU13" s="3">
        <v>112</v>
      </c>
      <c r="AV13" s="3">
        <v>760</v>
      </c>
      <c r="AW13" s="3">
        <v>889</v>
      </c>
      <c r="AX13" s="3">
        <v>659</v>
      </c>
      <c r="AY13" s="3">
        <v>727</v>
      </c>
      <c r="AZ13" s="3">
        <v>151</v>
      </c>
      <c r="BA13" s="3">
        <v>614</v>
      </c>
      <c r="BB13" s="3">
        <v>695</v>
      </c>
      <c r="BC13" s="3">
        <v>61</v>
      </c>
      <c r="BD13" s="3">
        <v>116</v>
      </c>
      <c r="BE13" s="3">
        <v>616</v>
      </c>
      <c r="BF13" s="3">
        <v>823</v>
      </c>
      <c r="BG13" s="3">
        <v>537</v>
      </c>
      <c r="BH13" s="3">
        <v>619</v>
      </c>
      <c r="BI13" s="3">
        <v>139</v>
      </c>
      <c r="BJ13" s="3">
        <v>627</v>
      </c>
      <c r="BK13" s="3">
        <v>618</v>
      </c>
    </row>
    <row r="14" spans="1:63" x14ac:dyDescent="0.2">
      <c r="A14" s="3">
        <v>135</v>
      </c>
      <c r="B14" s="3">
        <v>222</v>
      </c>
      <c r="C14" s="3">
        <v>996</v>
      </c>
      <c r="D14" s="3">
        <v>1118</v>
      </c>
      <c r="E14" s="3">
        <v>996</v>
      </c>
      <c r="F14" s="3">
        <v>930</v>
      </c>
      <c r="G14" s="3">
        <v>360</v>
      </c>
      <c r="H14" s="3">
        <v>943</v>
      </c>
      <c r="I14" s="3">
        <v>1088</v>
      </c>
      <c r="J14" s="3">
        <v>175</v>
      </c>
      <c r="K14" s="3">
        <v>212</v>
      </c>
      <c r="L14" s="3">
        <v>954</v>
      </c>
      <c r="M14" s="3">
        <v>1141</v>
      </c>
      <c r="N14" s="3">
        <v>924</v>
      </c>
      <c r="O14" s="3">
        <v>869</v>
      </c>
      <c r="P14" s="3">
        <v>366</v>
      </c>
      <c r="Q14" s="3">
        <v>964</v>
      </c>
      <c r="R14" s="3">
        <v>1063</v>
      </c>
      <c r="S14" s="3">
        <v>165</v>
      </c>
      <c r="T14" s="3">
        <v>245</v>
      </c>
      <c r="U14" s="3">
        <v>1067</v>
      </c>
      <c r="V14" s="3">
        <v>1194</v>
      </c>
      <c r="W14" s="3">
        <v>1036</v>
      </c>
      <c r="X14" s="3">
        <v>915</v>
      </c>
      <c r="Y14" s="3">
        <v>385</v>
      </c>
      <c r="Z14" s="3">
        <v>1089</v>
      </c>
      <c r="AA14" s="3">
        <v>1026</v>
      </c>
      <c r="AB14" s="3">
        <v>171</v>
      </c>
      <c r="AC14" s="3">
        <v>228</v>
      </c>
      <c r="AD14" s="3">
        <v>1021</v>
      </c>
      <c r="AE14" s="3">
        <v>1175</v>
      </c>
      <c r="AF14" s="3">
        <v>1002</v>
      </c>
      <c r="AG14" s="3">
        <v>890</v>
      </c>
      <c r="AH14" s="3">
        <v>381</v>
      </c>
      <c r="AI14" s="3">
        <v>994</v>
      </c>
      <c r="AJ14" s="3">
        <v>1020</v>
      </c>
      <c r="AK14" s="3">
        <v>242</v>
      </c>
      <c r="AL14" s="3">
        <v>235</v>
      </c>
      <c r="AM14" s="3">
        <v>1115</v>
      </c>
      <c r="AN14" s="3">
        <v>1287</v>
      </c>
      <c r="AO14" s="3">
        <v>1162</v>
      </c>
      <c r="AP14" s="3">
        <v>978</v>
      </c>
      <c r="AQ14" s="3">
        <v>346</v>
      </c>
      <c r="AR14" s="3">
        <v>1092</v>
      </c>
      <c r="AS14" s="3">
        <v>1130</v>
      </c>
      <c r="AT14" s="3">
        <v>75</v>
      </c>
      <c r="AU14" s="3">
        <v>138</v>
      </c>
      <c r="AV14" s="3">
        <v>741</v>
      </c>
      <c r="AW14" s="3">
        <v>787</v>
      </c>
      <c r="AX14" s="3">
        <v>673</v>
      </c>
      <c r="AY14" s="3">
        <v>654</v>
      </c>
      <c r="AZ14" s="3">
        <v>147</v>
      </c>
      <c r="BA14" s="3">
        <v>649</v>
      </c>
      <c r="BB14" s="3">
        <v>707</v>
      </c>
      <c r="BC14" s="3">
        <v>84</v>
      </c>
      <c r="BD14" s="3">
        <v>113</v>
      </c>
      <c r="BE14" s="3">
        <v>716</v>
      </c>
      <c r="BF14" s="3">
        <v>807</v>
      </c>
      <c r="BG14" s="3">
        <v>669</v>
      </c>
      <c r="BH14" s="3">
        <v>567</v>
      </c>
      <c r="BI14" s="3">
        <v>135</v>
      </c>
      <c r="BJ14" s="3">
        <v>566</v>
      </c>
      <c r="BK14" s="3">
        <v>657</v>
      </c>
    </row>
    <row r="15" spans="1:63" x14ac:dyDescent="0.2">
      <c r="A15" s="3">
        <v>180</v>
      </c>
      <c r="B15" s="3">
        <v>191</v>
      </c>
      <c r="C15" s="3">
        <v>1038</v>
      </c>
      <c r="D15" s="3">
        <v>1297</v>
      </c>
      <c r="E15" s="3">
        <v>1061</v>
      </c>
      <c r="F15" s="3">
        <v>1042</v>
      </c>
      <c r="G15" s="3">
        <v>403</v>
      </c>
      <c r="H15" s="3">
        <v>1316</v>
      </c>
      <c r="I15" s="3">
        <v>1281</v>
      </c>
      <c r="J15" s="3">
        <v>175</v>
      </c>
      <c r="K15" s="3">
        <v>198</v>
      </c>
      <c r="L15" s="3">
        <v>1070</v>
      </c>
      <c r="M15" s="3">
        <v>1356</v>
      </c>
      <c r="N15" s="3">
        <v>1056</v>
      </c>
      <c r="O15" s="3">
        <v>1031</v>
      </c>
      <c r="P15" s="3">
        <v>432</v>
      </c>
      <c r="Q15" s="3">
        <v>1436</v>
      </c>
      <c r="R15" s="3">
        <v>1236</v>
      </c>
      <c r="S15" s="3">
        <v>165</v>
      </c>
      <c r="T15" s="3">
        <v>178</v>
      </c>
      <c r="U15" s="3">
        <v>1121</v>
      </c>
      <c r="V15" s="3">
        <v>1274</v>
      </c>
      <c r="W15" s="3">
        <v>1133</v>
      </c>
      <c r="X15" s="3">
        <v>982</v>
      </c>
      <c r="Y15" s="3">
        <v>433</v>
      </c>
      <c r="Z15" s="3">
        <v>1367</v>
      </c>
      <c r="AA15" s="3">
        <v>1320</v>
      </c>
      <c r="AB15" s="3">
        <v>55</v>
      </c>
      <c r="AC15" s="3">
        <v>61</v>
      </c>
      <c r="AD15" s="3">
        <v>258</v>
      </c>
      <c r="AE15" s="3">
        <v>323</v>
      </c>
      <c r="AF15" s="3">
        <v>253</v>
      </c>
      <c r="AG15" s="3">
        <v>1000</v>
      </c>
      <c r="AH15" s="3">
        <v>425</v>
      </c>
      <c r="AI15" s="3">
        <v>1323</v>
      </c>
      <c r="AJ15" s="3">
        <v>1377</v>
      </c>
      <c r="AK15" s="3">
        <v>147</v>
      </c>
      <c r="AL15" s="3">
        <v>168</v>
      </c>
      <c r="AM15" s="3">
        <v>1182</v>
      </c>
      <c r="AN15" s="3">
        <v>1414</v>
      </c>
      <c r="AO15" s="3">
        <v>1114</v>
      </c>
      <c r="AP15" s="3">
        <v>1051</v>
      </c>
      <c r="AQ15" s="3">
        <v>454</v>
      </c>
      <c r="AR15" s="3">
        <v>1352</v>
      </c>
      <c r="AS15" s="3">
        <v>1394</v>
      </c>
      <c r="AT15" s="3">
        <v>90</v>
      </c>
      <c r="AU15" s="3">
        <v>124</v>
      </c>
      <c r="AV15" s="3">
        <v>760</v>
      </c>
      <c r="AW15" s="3">
        <v>845</v>
      </c>
      <c r="AX15" s="3">
        <v>678</v>
      </c>
      <c r="AY15" s="3">
        <v>664</v>
      </c>
      <c r="AZ15" s="3">
        <v>138</v>
      </c>
      <c r="BA15" s="3">
        <v>547</v>
      </c>
      <c r="BB15" s="3">
        <v>629</v>
      </c>
      <c r="BC15" s="3">
        <v>84</v>
      </c>
      <c r="BD15" s="3">
        <v>117</v>
      </c>
      <c r="BE15" s="3">
        <v>667</v>
      </c>
      <c r="BF15" s="3">
        <v>791</v>
      </c>
      <c r="BG15" s="3">
        <v>603</v>
      </c>
      <c r="BH15" s="3">
        <v>604</v>
      </c>
      <c r="BI15" s="3">
        <v>145</v>
      </c>
      <c r="BJ15" s="3">
        <v>512</v>
      </c>
      <c r="BK15" s="3">
        <v>586</v>
      </c>
    </row>
    <row r="16" spans="1:63" x14ac:dyDescent="0.2">
      <c r="A16" s="3">
        <v>284</v>
      </c>
      <c r="B16" s="3">
        <v>204</v>
      </c>
      <c r="C16" s="3">
        <v>1375</v>
      </c>
      <c r="D16" s="3">
        <v>1590</v>
      </c>
      <c r="E16" s="3">
        <v>1391</v>
      </c>
      <c r="F16" s="3">
        <v>1247</v>
      </c>
      <c r="G16" s="3">
        <v>580</v>
      </c>
      <c r="H16" s="3">
        <v>1669</v>
      </c>
      <c r="I16" s="3">
        <v>1618</v>
      </c>
      <c r="J16" s="3">
        <v>270</v>
      </c>
      <c r="K16" s="3">
        <v>206</v>
      </c>
      <c r="L16" s="3">
        <v>1369</v>
      </c>
      <c r="M16" s="3">
        <v>1625</v>
      </c>
      <c r="N16" s="3">
        <v>1453</v>
      </c>
      <c r="O16" s="3">
        <v>1234</v>
      </c>
      <c r="P16" s="3">
        <v>588</v>
      </c>
      <c r="Q16" s="3">
        <v>1905</v>
      </c>
      <c r="R16" s="3">
        <v>1713</v>
      </c>
      <c r="S16" s="3">
        <v>298</v>
      </c>
      <c r="T16" s="3">
        <v>218</v>
      </c>
      <c r="U16" s="3">
        <v>1352</v>
      </c>
      <c r="V16" s="3">
        <v>1641</v>
      </c>
      <c r="W16" s="3">
        <v>1417</v>
      </c>
      <c r="X16" s="3">
        <v>1305</v>
      </c>
      <c r="Y16" s="3">
        <v>550</v>
      </c>
      <c r="Z16" s="3">
        <v>1773</v>
      </c>
      <c r="AA16" s="3">
        <v>1666</v>
      </c>
      <c r="AB16" s="3">
        <v>118</v>
      </c>
      <c r="AC16" s="3">
        <v>123</v>
      </c>
      <c r="AD16" s="3">
        <v>668</v>
      </c>
      <c r="AE16" s="3">
        <v>850</v>
      </c>
      <c r="AF16" s="3">
        <v>647</v>
      </c>
      <c r="AG16" s="3">
        <v>1302</v>
      </c>
      <c r="AH16" s="3">
        <v>547</v>
      </c>
      <c r="AI16" s="3">
        <v>1749</v>
      </c>
      <c r="AJ16" s="3">
        <v>1714</v>
      </c>
      <c r="AK16" s="3">
        <v>269</v>
      </c>
      <c r="AL16" s="3">
        <v>180</v>
      </c>
      <c r="AM16" s="3">
        <v>1368</v>
      </c>
      <c r="AN16" s="3">
        <v>1685</v>
      </c>
      <c r="AO16" s="3">
        <v>1410</v>
      </c>
      <c r="AP16" s="3">
        <v>1336</v>
      </c>
      <c r="AQ16" s="3">
        <v>516</v>
      </c>
      <c r="AR16" s="3">
        <v>1573</v>
      </c>
      <c r="AS16" s="3">
        <v>1656</v>
      </c>
      <c r="AT16" s="3">
        <v>102</v>
      </c>
      <c r="AU16" s="3">
        <v>95</v>
      </c>
      <c r="AV16" s="3">
        <v>648</v>
      </c>
      <c r="AW16" s="3">
        <v>733</v>
      </c>
      <c r="AX16" s="3">
        <v>590</v>
      </c>
      <c r="AY16" s="3">
        <v>593</v>
      </c>
      <c r="AZ16" s="3">
        <v>106</v>
      </c>
      <c r="BA16" s="3">
        <v>488</v>
      </c>
      <c r="BB16" s="3">
        <v>644</v>
      </c>
      <c r="BC16" s="3">
        <v>59</v>
      </c>
      <c r="BD16" s="3">
        <v>82</v>
      </c>
      <c r="BE16" s="3">
        <v>645</v>
      </c>
      <c r="BF16" s="3">
        <v>712</v>
      </c>
      <c r="BG16" s="3">
        <v>577</v>
      </c>
      <c r="BH16" s="3">
        <v>564</v>
      </c>
      <c r="BI16" s="3">
        <v>129</v>
      </c>
      <c r="BJ16" s="3">
        <v>477</v>
      </c>
      <c r="BK16" s="3">
        <v>585</v>
      </c>
    </row>
    <row r="17" spans="1:63" x14ac:dyDescent="0.2">
      <c r="A17" s="3">
        <v>496</v>
      </c>
      <c r="B17" s="3">
        <v>245</v>
      </c>
      <c r="C17" s="3">
        <v>1534</v>
      </c>
      <c r="D17" s="3">
        <v>1970</v>
      </c>
      <c r="E17" s="3">
        <v>1711</v>
      </c>
      <c r="F17" s="3">
        <v>1588</v>
      </c>
      <c r="G17" s="3">
        <v>573</v>
      </c>
      <c r="H17" s="3">
        <v>1879</v>
      </c>
      <c r="I17" s="3">
        <v>1857</v>
      </c>
      <c r="J17" s="3">
        <v>405</v>
      </c>
      <c r="K17" s="3">
        <v>230</v>
      </c>
      <c r="L17" s="3">
        <v>1450</v>
      </c>
      <c r="M17" s="3">
        <v>1709</v>
      </c>
      <c r="N17" s="3">
        <v>1947</v>
      </c>
      <c r="O17" s="3">
        <v>1640</v>
      </c>
      <c r="P17" s="3">
        <v>595</v>
      </c>
      <c r="Q17" s="3">
        <v>2119</v>
      </c>
      <c r="R17" s="3">
        <v>1888</v>
      </c>
      <c r="S17" s="3">
        <v>481</v>
      </c>
      <c r="T17" s="3">
        <v>276</v>
      </c>
      <c r="U17" s="3">
        <v>1612</v>
      </c>
      <c r="V17" s="3">
        <v>2040</v>
      </c>
      <c r="W17" s="3">
        <v>1820</v>
      </c>
      <c r="X17" s="3">
        <v>1606</v>
      </c>
      <c r="Y17" s="3">
        <v>577</v>
      </c>
      <c r="Z17" s="3">
        <v>2131</v>
      </c>
      <c r="AA17" s="3">
        <v>1939</v>
      </c>
      <c r="AB17" s="3">
        <v>357</v>
      </c>
      <c r="AC17" s="3">
        <v>176</v>
      </c>
      <c r="AD17" s="3">
        <v>972</v>
      </c>
      <c r="AE17" s="3">
        <v>1311</v>
      </c>
      <c r="AF17" s="3">
        <v>1180</v>
      </c>
      <c r="AG17" s="3">
        <v>1662</v>
      </c>
      <c r="AH17" s="3">
        <v>547</v>
      </c>
      <c r="AI17" s="3">
        <v>2000</v>
      </c>
      <c r="AJ17" s="3">
        <v>1905</v>
      </c>
      <c r="AK17" s="3">
        <v>330</v>
      </c>
      <c r="AL17" s="3">
        <v>227</v>
      </c>
      <c r="AM17" s="3">
        <v>1495</v>
      </c>
      <c r="AN17" s="3">
        <v>1930</v>
      </c>
      <c r="AO17" s="3">
        <v>1584</v>
      </c>
      <c r="AP17" s="3">
        <v>1577</v>
      </c>
      <c r="AQ17" s="3">
        <v>396</v>
      </c>
      <c r="AR17" s="3">
        <v>1501</v>
      </c>
      <c r="AS17" s="3">
        <v>1479</v>
      </c>
      <c r="AT17" s="3">
        <v>101</v>
      </c>
      <c r="AU17" s="3">
        <v>82</v>
      </c>
      <c r="AV17" s="3">
        <v>595</v>
      </c>
      <c r="AW17" s="3">
        <v>704</v>
      </c>
      <c r="AX17" s="3">
        <v>546</v>
      </c>
      <c r="AY17" s="3">
        <v>593</v>
      </c>
      <c r="AZ17" s="3">
        <v>116</v>
      </c>
      <c r="BA17" s="3">
        <v>535</v>
      </c>
      <c r="BB17" s="3">
        <v>524</v>
      </c>
      <c r="BC17" s="3">
        <v>80</v>
      </c>
      <c r="BD17" s="3">
        <v>74</v>
      </c>
      <c r="BE17" s="3">
        <v>650</v>
      </c>
      <c r="BF17" s="3">
        <v>635</v>
      </c>
      <c r="BG17" s="3">
        <v>532</v>
      </c>
      <c r="BH17" s="3">
        <v>547</v>
      </c>
      <c r="BI17" s="3">
        <v>123</v>
      </c>
      <c r="BJ17" s="3">
        <v>504</v>
      </c>
      <c r="BK17" s="3">
        <v>542</v>
      </c>
    </row>
    <row r="18" spans="1:63" x14ac:dyDescent="0.2">
      <c r="A18" s="3">
        <v>561</v>
      </c>
      <c r="B18" s="3">
        <v>283</v>
      </c>
      <c r="C18" s="3">
        <v>1645</v>
      </c>
      <c r="D18" s="3">
        <v>2164</v>
      </c>
      <c r="E18" s="3">
        <v>1922</v>
      </c>
      <c r="F18" s="3">
        <v>1830</v>
      </c>
      <c r="G18" s="3">
        <v>315</v>
      </c>
      <c r="H18" s="3">
        <v>930</v>
      </c>
      <c r="I18" s="3">
        <v>1015</v>
      </c>
      <c r="J18" s="3">
        <v>304</v>
      </c>
      <c r="K18" s="3">
        <v>129</v>
      </c>
      <c r="L18" s="3">
        <v>1112</v>
      </c>
      <c r="M18" s="3">
        <v>1114</v>
      </c>
      <c r="N18" s="3">
        <v>2140</v>
      </c>
      <c r="O18" s="3">
        <v>1797</v>
      </c>
      <c r="P18" s="3">
        <v>310</v>
      </c>
      <c r="Q18" s="3">
        <v>1372</v>
      </c>
      <c r="R18" s="3">
        <v>1011</v>
      </c>
      <c r="S18" s="3">
        <v>551</v>
      </c>
      <c r="T18" s="3">
        <v>311</v>
      </c>
      <c r="U18" s="3">
        <v>1936</v>
      </c>
      <c r="V18" s="3">
        <v>2171</v>
      </c>
      <c r="W18" s="3">
        <v>2150</v>
      </c>
      <c r="X18" s="3">
        <v>1894</v>
      </c>
      <c r="Y18" s="3">
        <v>304</v>
      </c>
      <c r="Z18" s="3">
        <v>1222</v>
      </c>
      <c r="AA18" s="3">
        <v>1120</v>
      </c>
      <c r="AB18" s="3">
        <v>387</v>
      </c>
      <c r="AC18" s="3">
        <v>229</v>
      </c>
      <c r="AD18" s="3">
        <v>1398</v>
      </c>
      <c r="AE18" s="3">
        <v>1637</v>
      </c>
      <c r="AF18" s="3">
        <v>1508</v>
      </c>
      <c r="AG18" s="3">
        <v>1831</v>
      </c>
      <c r="AH18" s="3">
        <v>282</v>
      </c>
      <c r="AI18" s="3">
        <v>1125</v>
      </c>
      <c r="AJ18" s="3">
        <v>1174</v>
      </c>
      <c r="AK18" s="3">
        <v>283</v>
      </c>
      <c r="AL18" s="3">
        <v>211</v>
      </c>
      <c r="AM18" s="3">
        <v>1460</v>
      </c>
      <c r="AN18" s="3">
        <v>1814</v>
      </c>
      <c r="AO18" s="3">
        <v>1497</v>
      </c>
      <c r="AP18" s="3">
        <v>1446</v>
      </c>
      <c r="AQ18" s="3">
        <v>225</v>
      </c>
      <c r="AR18" s="3">
        <v>883</v>
      </c>
      <c r="AS18" s="3">
        <v>904</v>
      </c>
      <c r="AT18" s="3">
        <v>74</v>
      </c>
      <c r="AU18" s="3">
        <v>65</v>
      </c>
      <c r="AV18" s="3">
        <v>652</v>
      </c>
      <c r="AW18" s="3">
        <v>610</v>
      </c>
      <c r="AX18" s="3">
        <v>575</v>
      </c>
      <c r="AY18" s="3">
        <v>498</v>
      </c>
      <c r="AZ18" s="3">
        <v>112</v>
      </c>
      <c r="BA18" s="3">
        <v>494</v>
      </c>
      <c r="BB18" s="3">
        <v>476</v>
      </c>
      <c r="BC18" s="3">
        <v>76</v>
      </c>
      <c r="BD18" s="3">
        <v>82</v>
      </c>
      <c r="BE18" s="3">
        <v>644</v>
      </c>
      <c r="BF18" s="3">
        <v>594</v>
      </c>
      <c r="BG18" s="3">
        <v>581</v>
      </c>
      <c r="BH18" s="3">
        <v>497</v>
      </c>
      <c r="BI18" s="3">
        <v>96</v>
      </c>
      <c r="BJ18" s="3">
        <v>412</v>
      </c>
      <c r="BK18" s="3">
        <v>426</v>
      </c>
    </row>
    <row r="19" spans="1:63" x14ac:dyDescent="0.2">
      <c r="A19" s="3">
        <v>184</v>
      </c>
      <c r="B19" s="3">
        <v>136</v>
      </c>
      <c r="C19" s="3">
        <v>952</v>
      </c>
      <c r="D19" s="3">
        <v>1203</v>
      </c>
      <c r="E19" s="3">
        <v>999</v>
      </c>
      <c r="F19" s="3">
        <v>953</v>
      </c>
      <c r="G19" s="3">
        <v>164</v>
      </c>
      <c r="H19" s="3">
        <v>572</v>
      </c>
      <c r="I19" s="3">
        <v>545</v>
      </c>
      <c r="J19" s="3">
        <v>171</v>
      </c>
      <c r="K19" s="3">
        <v>63</v>
      </c>
      <c r="L19" s="3">
        <v>590</v>
      </c>
      <c r="M19" s="3">
        <v>664</v>
      </c>
      <c r="N19" s="3">
        <v>1364</v>
      </c>
      <c r="O19" s="3">
        <v>975</v>
      </c>
      <c r="P19" s="3">
        <v>179</v>
      </c>
      <c r="Q19" s="3">
        <v>591</v>
      </c>
      <c r="R19" s="3">
        <v>652</v>
      </c>
      <c r="S19" s="3">
        <v>222</v>
      </c>
      <c r="T19" s="3">
        <v>174</v>
      </c>
      <c r="U19" s="3">
        <v>1154</v>
      </c>
      <c r="V19" s="3">
        <v>1296</v>
      </c>
      <c r="W19" s="3">
        <v>1266</v>
      </c>
      <c r="X19" s="3">
        <v>1068</v>
      </c>
      <c r="Y19" s="3">
        <v>188</v>
      </c>
      <c r="Z19" s="3">
        <v>598</v>
      </c>
      <c r="AA19" s="3">
        <v>591</v>
      </c>
      <c r="AB19" s="3">
        <v>163</v>
      </c>
      <c r="AC19" s="3">
        <v>123</v>
      </c>
      <c r="AD19" s="3">
        <v>908</v>
      </c>
      <c r="AE19" s="3">
        <v>1080</v>
      </c>
      <c r="AF19" s="3">
        <v>984</v>
      </c>
      <c r="AG19" s="3">
        <v>1090</v>
      </c>
      <c r="AH19" s="3">
        <v>192</v>
      </c>
      <c r="AI19" s="3">
        <v>535</v>
      </c>
      <c r="AJ19" s="3">
        <v>617</v>
      </c>
      <c r="AK19" s="3">
        <v>133</v>
      </c>
      <c r="AL19" s="3">
        <v>130</v>
      </c>
      <c r="AM19" s="3">
        <v>897</v>
      </c>
      <c r="AN19" s="3">
        <v>1092</v>
      </c>
      <c r="AO19" s="3">
        <v>924</v>
      </c>
      <c r="AP19" s="3">
        <v>852</v>
      </c>
      <c r="AQ19" s="3">
        <v>146</v>
      </c>
      <c r="AR19" s="3">
        <v>545</v>
      </c>
      <c r="AS19" s="3">
        <v>569</v>
      </c>
      <c r="AT19" s="3">
        <v>85</v>
      </c>
      <c r="AU19" s="3">
        <v>79</v>
      </c>
      <c r="AV19" s="3">
        <v>621</v>
      </c>
      <c r="AW19" s="3">
        <v>578</v>
      </c>
      <c r="AX19" s="3">
        <v>528</v>
      </c>
      <c r="AY19" s="3">
        <v>455</v>
      </c>
      <c r="AZ19" s="3">
        <v>90</v>
      </c>
      <c r="BA19" s="3">
        <v>400</v>
      </c>
      <c r="BB19" s="3">
        <v>365</v>
      </c>
      <c r="BC19" s="3">
        <v>66</v>
      </c>
      <c r="BD19" s="3">
        <v>78</v>
      </c>
      <c r="BE19" s="3">
        <v>558</v>
      </c>
      <c r="BF19" s="3">
        <v>475</v>
      </c>
      <c r="BG19" s="3">
        <v>461</v>
      </c>
      <c r="BH19" s="3">
        <v>384</v>
      </c>
      <c r="BI19" s="3">
        <v>100</v>
      </c>
      <c r="BJ19" s="3">
        <v>389</v>
      </c>
      <c r="BK19" s="3">
        <v>369</v>
      </c>
    </row>
    <row r="20" spans="1:63" x14ac:dyDescent="0.2">
      <c r="A20" s="3">
        <v>80</v>
      </c>
      <c r="B20" s="3">
        <v>106</v>
      </c>
      <c r="C20" s="3">
        <v>610</v>
      </c>
      <c r="D20" s="3">
        <v>702</v>
      </c>
      <c r="E20" s="3">
        <v>603</v>
      </c>
      <c r="F20" s="3">
        <v>499</v>
      </c>
      <c r="G20" s="3">
        <v>150</v>
      </c>
      <c r="H20" s="3">
        <v>499</v>
      </c>
      <c r="I20" s="3">
        <v>417</v>
      </c>
      <c r="J20" s="3">
        <v>91</v>
      </c>
      <c r="K20" s="3">
        <v>96</v>
      </c>
      <c r="L20" s="3">
        <v>508</v>
      </c>
      <c r="M20" s="3">
        <v>691</v>
      </c>
      <c r="N20" s="3">
        <v>639</v>
      </c>
      <c r="O20" s="3">
        <v>612</v>
      </c>
      <c r="P20" s="3">
        <v>126</v>
      </c>
      <c r="Q20" s="3">
        <v>483</v>
      </c>
      <c r="R20" s="3">
        <v>488</v>
      </c>
      <c r="S20" s="3">
        <v>62</v>
      </c>
      <c r="T20" s="3">
        <v>60</v>
      </c>
      <c r="U20" s="3">
        <v>507</v>
      </c>
      <c r="V20" s="3">
        <v>622</v>
      </c>
      <c r="W20" s="3">
        <v>498</v>
      </c>
      <c r="X20" s="3">
        <v>582</v>
      </c>
      <c r="Y20" s="3">
        <v>130</v>
      </c>
      <c r="Z20" s="3">
        <v>527</v>
      </c>
      <c r="AA20" s="3">
        <v>469</v>
      </c>
      <c r="AB20" s="3">
        <v>78</v>
      </c>
      <c r="AC20" s="3">
        <v>98</v>
      </c>
      <c r="AD20" s="3">
        <v>540</v>
      </c>
      <c r="AE20" s="3">
        <v>810</v>
      </c>
      <c r="AF20" s="3">
        <v>525</v>
      </c>
      <c r="AG20" s="3">
        <v>597</v>
      </c>
      <c r="AH20" s="3">
        <v>126</v>
      </c>
      <c r="AI20" s="3">
        <v>465</v>
      </c>
      <c r="AJ20" s="3">
        <v>490</v>
      </c>
      <c r="AK20" s="3">
        <v>89</v>
      </c>
      <c r="AL20" s="3">
        <v>109</v>
      </c>
      <c r="AM20" s="3">
        <v>620</v>
      </c>
      <c r="AN20" s="3">
        <v>729</v>
      </c>
      <c r="AO20" s="3">
        <v>566</v>
      </c>
      <c r="AP20" s="3">
        <v>536</v>
      </c>
      <c r="AQ20" s="3">
        <v>121</v>
      </c>
      <c r="AR20" s="3">
        <v>465</v>
      </c>
      <c r="AS20" s="3">
        <v>448</v>
      </c>
      <c r="AT20" s="3">
        <v>63</v>
      </c>
      <c r="AU20" s="3">
        <v>66</v>
      </c>
      <c r="AV20" s="3">
        <v>471</v>
      </c>
      <c r="AW20" s="3">
        <v>483</v>
      </c>
      <c r="AX20" s="3">
        <v>439</v>
      </c>
      <c r="AY20" s="3">
        <v>349</v>
      </c>
      <c r="AZ20" s="3">
        <v>72</v>
      </c>
      <c r="BA20" s="3">
        <v>287</v>
      </c>
      <c r="BB20" s="3">
        <v>324</v>
      </c>
      <c r="BC20" s="3">
        <v>49</v>
      </c>
      <c r="BD20" s="3">
        <v>60</v>
      </c>
      <c r="BE20" s="3">
        <v>437</v>
      </c>
      <c r="BF20" s="3">
        <v>495</v>
      </c>
      <c r="BG20" s="3">
        <v>404</v>
      </c>
      <c r="BH20" s="3">
        <v>347</v>
      </c>
      <c r="BI20" s="3">
        <v>66</v>
      </c>
      <c r="BJ20" s="3">
        <v>283</v>
      </c>
      <c r="BK20" s="3">
        <v>314</v>
      </c>
    </row>
    <row r="21" spans="1:63" x14ac:dyDescent="0.2">
      <c r="A21" s="3">
        <v>66</v>
      </c>
      <c r="B21" s="3">
        <v>82</v>
      </c>
      <c r="C21" s="3">
        <v>500</v>
      </c>
      <c r="D21" s="3">
        <v>653</v>
      </c>
      <c r="E21" s="3">
        <v>495</v>
      </c>
      <c r="F21" s="3">
        <v>420</v>
      </c>
      <c r="G21" s="3">
        <v>81</v>
      </c>
      <c r="H21" s="3">
        <v>339</v>
      </c>
      <c r="I21" s="3">
        <v>366</v>
      </c>
      <c r="J21" s="3">
        <v>69</v>
      </c>
      <c r="K21" s="3">
        <v>93</v>
      </c>
      <c r="L21" s="3">
        <v>505</v>
      </c>
      <c r="M21" s="3">
        <v>672</v>
      </c>
      <c r="N21" s="3">
        <v>486</v>
      </c>
      <c r="O21" s="3">
        <v>462</v>
      </c>
      <c r="P21" s="3">
        <v>89</v>
      </c>
      <c r="Q21" s="3">
        <v>389</v>
      </c>
      <c r="R21" s="3">
        <v>417</v>
      </c>
      <c r="S21" s="3">
        <v>70</v>
      </c>
      <c r="T21" s="3">
        <v>98</v>
      </c>
      <c r="U21" s="3">
        <v>538</v>
      </c>
      <c r="V21" s="3">
        <v>705</v>
      </c>
      <c r="W21" s="3">
        <v>562</v>
      </c>
      <c r="X21" s="3">
        <v>462</v>
      </c>
      <c r="Y21" s="3">
        <v>109</v>
      </c>
      <c r="Z21" s="3">
        <v>413</v>
      </c>
      <c r="AA21" s="3">
        <v>455</v>
      </c>
      <c r="AB21" s="3">
        <v>68</v>
      </c>
      <c r="AC21" s="3">
        <v>82</v>
      </c>
      <c r="AD21" s="3">
        <v>510</v>
      </c>
      <c r="AE21" s="3">
        <v>727</v>
      </c>
      <c r="AF21" s="3">
        <v>458</v>
      </c>
      <c r="AG21" s="3">
        <v>460</v>
      </c>
      <c r="AH21" s="3">
        <v>119</v>
      </c>
      <c r="AI21" s="3">
        <v>455</v>
      </c>
      <c r="AJ21" s="3">
        <v>442</v>
      </c>
      <c r="AK21" s="3">
        <v>68</v>
      </c>
      <c r="AL21" s="3">
        <v>58</v>
      </c>
      <c r="AM21" s="3">
        <v>492</v>
      </c>
      <c r="AN21" s="3">
        <v>594</v>
      </c>
      <c r="AO21" s="3">
        <v>466</v>
      </c>
      <c r="AP21" s="3">
        <v>412</v>
      </c>
      <c r="AQ21" s="3">
        <v>104</v>
      </c>
      <c r="AR21" s="3">
        <v>421</v>
      </c>
      <c r="AS21" s="3">
        <v>390</v>
      </c>
      <c r="AT21" s="3">
        <v>46</v>
      </c>
      <c r="AU21" s="3">
        <v>45</v>
      </c>
      <c r="AV21" s="3">
        <v>355</v>
      </c>
      <c r="AW21" s="3">
        <v>371</v>
      </c>
      <c r="AX21" s="3">
        <v>325</v>
      </c>
      <c r="AY21" s="3">
        <v>303</v>
      </c>
      <c r="AZ21" s="3">
        <v>66</v>
      </c>
      <c r="BA21" s="3">
        <v>310</v>
      </c>
      <c r="BB21" s="3">
        <v>269</v>
      </c>
      <c r="BC21" s="3">
        <v>38</v>
      </c>
      <c r="BD21" s="3">
        <v>42</v>
      </c>
      <c r="BE21" s="3">
        <v>303</v>
      </c>
      <c r="BF21" s="3">
        <v>407</v>
      </c>
      <c r="BG21" s="3">
        <v>292</v>
      </c>
      <c r="BH21" s="3">
        <v>286</v>
      </c>
      <c r="BI21" s="3">
        <v>56</v>
      </c>
      <c r="BJ21" s="3">
        <v>220</v>
      </c>
      <c r="BK21" s="3">
        <v>259</v>
      </c>
    </row>
    <row r="22" spans="1:63" x14ac:dyDescent="0.2">
      <c r="A22" s="3">
        <v>39</v>
      </c>
      <c r="B22" s="3">
        <v>50</v>
      </c>
      <c r="C22" s="3">
        <v>365</v>
      </c>
      <c r="D22" s="3">
        <v>506</v>
      </c>
      <c r="E22" s="3">
        <v>369</v>
      </c>
      <c r="F22" s="3">
        <v>330</v>
      </c>
      <c r="G22" s="3">
        <v>61</v>
      </c>
      <c r="H22" s="3">
        <v>221</v>
      </c>
      <c r="I22" s="3">
        <v>225</v>
      </c>
      <c r="J22" s="3">
        <v>60</v>
      </c>
      <c r="K22" s="3">
        <v>51</v>
      </c>
      <c r="L22" s="3">
        <v>407</v>
      </c>
      <c r="M22" s="3">
        <v>500</v>
      </c>
      <c r="N22" s="3">
        <v>407</v>
      </c>
      <c r="O22" s="3">
        <v>358</v>
      </c>
      <c r="P22" s="3">
        <v>91</v>
      </c>
      <c r="Q22" s="3">
        <v>206</v>
      </c>
      <c r="R22" s="3">
        <v>378</v>
      </c>
      <c r="S22" s="3">
        <v>47</v>
      </c>
      <c r="T22" s="3">
        <v>42</v>
      </c>
      <c r="U22" s="3">
        <v>315</v>
      </c>
      <c r="V22" s="3">
        <v>403</v>
      </c>
      <c r="W22" s="3">
        <v>340</v>
      </c>
      <c r="X22" s="3">
        <v>423</v>
      </c>
      <c r="Y22" s="3">
        <v>75</v>
      </c>
      <c r="Z22" s="3">
        <v>211</v>
      </c>
      <c r="AA22" s="3">
        <v>312</v>
      </c>
      <c r="AB22" s="3">
        <v>66</v>
      </c>
      <c r="AC22" s="3">
        <v>69</v>
      </c>
      <c r="AD22" s="3">
        <v>418</v>
      </c>
      <c r="AE22" s="3">
        <v>526</v>
      </c>
      <c r="AF22" s="3">
        <v>438</v>
      </c>
      <c r="AG22" s="3">
        <v>400</v>
      </c>
      <c r="AH22" s="3">
        <v>106</v>
      </c>
      <c r="AI22" s="3">
        <v>276</v>
      </c>
      <c r="AJ22" s="3">
        <v>310</v>
      </c>
      <c r="AK22" s="3">
        <v>50</v>
      </c>
      <c r="AL22" s="3">
        <v>50</v>
      </c>
      <c r="AM22" s="3">
        <v>414</v>
      </c>
      <c r="AN22" s="3">
        <v>487</v>
      </c>
      <c r="AO22" s="3">
        <v>435</v>
      </c>
      <c r="AP22" s="3">
        <v>348</v>
      </c>
      <c r="AQ22" s="3">
        <v>75</v>
      </c>
      <c r="AR22" s="3">
        <v>343</v>
      </c>
      <c r="AS22" s="3">
        <v>305</v>
      </c>
      <c r="AT22" s="3">
        <v>42</v>
      </c>
      <c r="AU22" s="3">
        <v>37</v>
      </c>
      <c r="AV22" s="3">
        <v>310</v>
      </c>
      <c r="AW22" s="3">
        <v>332</v>
      </c>
      <c r="AX22" s="3">
        <v>321</v>
      </c>
      <c r="AY22" s="3">
        <v>243</v>
      </c>
      <c r="AZ22" s="3">
        <v>54</v>
      </c>
      <c r="BA22" s="3">
        <v>231</v>
      </c>
      <c r="BB22" s="3">
        <v>282</v>
      </c>
      <c r="BC22" s="3">
        <v>39</v>
      </c>
      <c r="BD22" s="3">
        <v>24</v>
      </c>
      <c r="BE22" s="3">
        <v>240</v>
      </c>
      <c r="BF22" s="3">
        <v>319</v>
      </c>
      <c r="BG22" s="3">
        <v>246</v>
      </c>
      <c r="BH22" s="3">
        <v>235</v>
      </c>
      <c r="BI22" s="3">
        <v>30</v>
      </c>
      <c r="BJ22" s="3">
        <v>144</v>
      </c>
      <c r="BK22" s="3">
        <v>178</v>
      </c>
    </row>
    <row r="23" spans="1:63" x14ac:dyDescent="0.2">
      <c r="A23" s="3">
        <v>28</v>
      </c>
      <c r="B23" s="3">
        <v>38</v>
      </c>
      <c r="C23" s="3">
        <v>202</v>
      </c>
      <c r="D23" s="3">
        <v>280</v>
      </c>
      <c r="E23" s="3">
        <v>223</v>
      </c>
      <c r="F23" s="3">
        <v>230</v>
      </c>
      <c r="G23" s="3">
        <v>33</v>
      </c>
      <c r="H23" s="3">
        <v>142</v>
      </c>
      <c r="I23" s="3">
        <v>121</v>
      </c>
      <c r="J23" s="3">
        <v>31</v>
      </c>
      <c r="K23" s="3">
        <v>36</v>
      </c>
      <c r="L23" s="3">
        <v>214</v>
      </c>
      <c r="M23" s="3">
        <v>407</v>
      </c>
      <c r="N23" s="3">
        <v>214</v>
      </c>
      <c r="O23" s="3">
        <v>352</v>
      </c>
      <c r="P23" s="3">
        <v>33</v>
      </c>
      <c r="Q23" s="3">
        <v>143</v>
      </c>
      <c r="R23" s="3">
        <v>133</v>
      </c>
      <c r="S23" s="3">
        <v>30</v>
      </c>
      <c r="T23" s="3">
        <v>41</v>
      </c>
      <c r="U23" s="3">
        <v>240</v>
      </c>
      <c r="V23" s="3">
        <v>340</v>
      </c>
      <c r="W23" s="3">
        <v>236</v>
      </c>
      <c r="X23" s="3">
        <v>265</v>
      </c>
      <c r="Y23" s="3">
        <v>36</v>
      </c>
      <c r="Z23" s="3">
        <v>151</v>
      </c>
      <c r="AA23" s="3">
        <v>135</v>
      </c>
      <c r="AB23" s="3">
        <v>28</v>
      </c>
      <c r="AC23" s="3">
        <v>30</v>
      </c>
      <c r="AD23" s="3">
        <v>180</v>
      </c>
      <c r="AE23" s="3">
        <v>224</v>
      </c>
      <c r="AF23" s="3">
        <v>213</v>
      </c>
      <c r="AG23" s="3">
        <v>265</v>
      </c>
      <c r="AH23" s="3">
        <v>39</v>
      </c>
      <c r="AI23" s="3">
        <v>176</v>
      </c>
      <c r="AJ23" s="3">
        <v>163</v>
      </c>
      <c r="AK23" s="3">
        <v>31</v>
      </c>
      <c r="AL23" s="3">
        <v>29</v>
      </c>
      <c r="AM23" s="3">
        <v>301</v>
      </c>
      <c r="AN23" s="3">
        <v>307</v>
      </c>
      <c r="AO23" s="3">
        <v>329</v>
      </c>
      <c r="AP23" s="3">
        <v>282</v>
      </c>
      <c r="AQ23" s="3">
        <v>43</v>
      </c>
      <c r="AR23" s="3">
        <v>202</v>
      </c>
      <c r="AS23" s="3">
        <v>192</v>
      </c>
      <c r="AT23" s="3">
        <v>34</v>
      </c>
      <c r="AU23" s="3">
        <v>29</v>
      </c>
      <c r="AV23" s="3">
        <v>253</v>
      </c>
      <c r="AW23" s="3">
        <v>317</v>
      </c>
      <c r="AX23" s="3">
        <v>254</v>
      </c>
      <c r="AY23" s="3">
        <v>238</v>
      </c>
      <c r="AZ23" s="3">
        <v>41</v>
      </c>
      <c r="BA23" s="3">
        <v>159</v>
      </c>
      <c r="BB23" s="3">
        <v>156</v>
      </c>
      <c r="BC23" s="3">
        <v>30</v>
      </c>
      <c r="BD23" s="3">
        <v>25</v>
      </c>
      <c r="BE23" s="3">
        <v>167</v>
      </c>
      <c r="BF23" s="3">
        <v>209</v>
      </c>
      <c r="BG23" s="3">
        <v>149</v>
      </c>
      <c r="BH23" s="3">
        <v>149</v>
      </c>
      <c r="BI23" s="3">
        <v>17</v>
      </c>
      <c r="BJ23" s="3">
        <v>84</v>
      </c>
      <c r="BK23" s="3">
        <v>96</v>
      </c>
    </row>
    <row r="24" spans="1:63" x14ac:dyDescent="0.2">
      <c r="A24" s="3">
        <v>17</v>
      </c>
      <c r="B24" s="3">
        <v>22</v>
      </c>
      <c r="C24" s="3">
        <v>104</v>
      </c>
      <c r="D24" s="3">
        <v>151</v>
      </c>
      <c r="E24" s="3">
        <v>135</v>
      </c>
      <c r="F24" s="3">
        <v>113</v>
      </c>
      <c r="G24" s="3">
        <v>24</v>
      </c>
      <c r="H24" s="3">
        <v>92</v>
      </c>
      <c r="I24" s="3">
        <v>69</v>
      </c>
      <c r="J24" s="3">
        <v>24</v>
      </c>
      <c r="K24" s="3">
        <v>25</v>
      </c>
      <c r="L24" s="3">
        <v>113</v>
      </c>
      <c r="M24" s="3">
        <v>171</v>
      </c>
      <c r="N24" s="3">
        <v>144</v>
      </c>
      <c r="O24" s="3">
        <v>106</v>
      </c>
      <c r="P24" s="3">
        <v>21</v>
      </c>
      <c r="Q24" s="3">
        <v>95</v>
      </c>
      <c r="R24" s="3">
        <v>63</v>
      </c>
      <c r="S24" s="3">
        <v>25</v>
      </c>
      <c r="T24" s="3">
        <v>21</v>
      </c>
      <c r="U24" s="3">
        <v>134</v>
      </c>
      <c r="V24" s="3">
        <v>177</v>
      </c>
      <c r="W24" s="3">
        <v>162</v>
      </c>
      <c r="X24" s="3">
        <v>133</v>
      </c>
      <c r="Y24" s="3">
        <v>14</v>
      </c>
      <c r="Z24" s="3">
        <v>101</v>
      </c>
      <c r="AA24" s="3">
        <v>73</v>
      </c>
      <c r="AB24" s="3">
        <v>21</v>
      </c>
      <c r="AC24" s="3">
        <v>27</v>
      </c>
      <c r="AD24" s="3">
        <v>167</v>
      </c>
      <c r="AE24" s="3">
        <v>154</v>
      </c>
      <c r="AF24" s="3">
        <v>161</v>
      </c>
      <c r="AG24" s="3">
        <v>156</v>
      </c>
      <c r="AH24" s="3">
        <v>8</v>
      </c>
      <c r="AI24" s="3">
        <v>86</v>
      </c>
      <c r="AJ24" s="3">
        <v>85</v>
      </c>
      <c r="AK24" s="3">
        <v>4</v>
      </c>
      <c r="AL24" s="3">
        <v>3</v>
      </c>
      <c r="AM24" s="3">
        <v>35</v>
      </c>
      <c r="AN24" s="3">
        <v>31</v>
      </c>
      <c r="AO24" s="3">
        <v>39</v>
      </c>
      <c r="AP24" s="3">
        <v>162</v>
      </c>
      <c r="AQ24" s="3">
        <v>26</v>
      </c>
      <c r="AR24" s="3">
        <v>110</v>
      </c>
      <c r="AS24" s="3">
        <v>124</v>
      </c>
      <c r="AT24" s="3">
        <v>32</v>
      </c>
      <c r="AU24" s="3">
        <v>26</v>
      </c>
      <c r="AV24" s="3">
        <v>154</v>
      </c>
      <c r="AW24" s="3">
        <v>213</v>
      </c>
      <c r="AX24" s="3">
        <v>176</v>
      </c>
      <c r="AY24" s="3">
        <v>131</v>
      </c>
      <c r="AZ24" s="3">
        <v>17</v>
      </c>
      <c r="BA24" s="3">
        <v>60</v>
      </c>
      <c r="BB24" s="3">
        <v>83</v>
      </c>
      <c r="BC24" s="3">
        <v>18</v>
      </c>
      <c r="BD24" s="3">
        <v>11</v>
      </c>
      <c r="BE24" s="3">
        <v>85</v>
      </c>
      <c r="BF24" s="3">
        <v>123</v>
      </c>
      <c r="BG24" s="3">
        <v>98</v>
      </c>
      <c r="BH24" s="3">
        <v>78</v>
      </c>
      <c r="BI24" s="3">
        <v>10</v>
      </c>
      <c r="BJ24" s="3">
        <v>42</v>
      </c>
      <c r="BK24" s="3">
        <v>52</v>
      </c>
    </row>
  </sheetData>
  <sheetProtection password="EBD8" sheet="1" objects="1" scenario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SD issue</vt:lpstr>
      <vt:lpstr>RR diagram</vt:lpstr>
      <vt:lpstr>3-D RR</vt:lpstr>
      <vt:lpstr>LT 24-h paterns</vt:lpstr>
      <vt:lpstr>TH 24-h paterns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</dc:creator>
  <cp:lastModifiedBy>Vahid Moshtagh</cp:lastModifiedBy>
  <dcterms:created xsi:type="dcterms:W3CDTF">2014-12-06T19:23:47Z</dcterms:created>
  <dcterms:modified xsi:type="dcterms:W3CDTF">2015-11-23T17:32:48Z</dcterms:modified>
</cp:coreProperties>
</file>